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Z:\総務部\財政課\財政係\決算統計\令和元年度決算統計\22　R1 地方公営企業決算状況調査（通知・照会）\R3.1.14【依頼】公営企業に係る「経営比較分析表」（令和元年度決算）の分析等について\2. 庁内照会・回答\回答\"/>
    </mc:Choice>
  </mc:AlternateContent>
  <xr:revisionPtr revIDLastSave="0" documentId="13_ncr:1_{2D602D36-BA3A-4F46-BD59-DD0302C7E145}" xr6:coauthVersionLast="36" xr6:coauthVersionMax="36" xr10:uidLastSave="{00000000-0000-0000-0000-000000000000}"/>
  <workbookProtection workbookAlgorithmName="SHA-512" workbookHashValue="W1Jrjpn7EJGWE7JhYRb4YBswZjLQVnxOMc20tJFJGXNO47h2efQLSstHHa6c96KAb6o5jt8vdPUBy6/TeYkBSg==" workbookSaltValue="BrFOXqGQrg08rYowfmoxl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10" i="4"/>
  <c r="AT8" i="4"/>
  <c r="I8"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<sst xmlns="http://schemas.openxmlformats.org/spreadsheetml/2006/main" count="236" uniqueCount="117">
  <si>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</si>
  <si>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</si>
  <si>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</si>
  <si>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</si>
  <si>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</si>
  <si>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</si>
  <si>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</si>
  <si>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</si>
  <si>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</si>
  <si>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</si>
  <si>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</si>
  <si>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</si>
  <si>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</si>
  <si>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</si>
  <si>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</si>
  <si>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</si>
  <si>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</si>
  <si>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</si>
  <si>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</si>
  <si>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</si>
  <si>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</si>
  <si>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</si>
  <si>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</si>
  <si>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</si>
  <si>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</si>
  <si>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</si>
  <si>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</si>
  <si>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</si>
  <si>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</si>
  <si>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</si>
  <si>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</si>
  <si>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</si>
  <si>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</si>
  <si>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</si>
  <si>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</si>
  <si>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</si>
  <si>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</si>
  <si>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</si>
  <si>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</si>
  <si>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</si>
  <si>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</si>
  <si>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</si>
  <si>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</si>
  <si>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</si>
  <si>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</si>
  <si>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</si>
  <si>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</si>
  <si>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</si>
  <si>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</si>
  <si>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</si>
  <si>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</si>
  <si>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</si>
  <si>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</si>
  <si>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</si>
  <si>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</si>
  <si>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</si>
  <si>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</si>
  <si>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</si>
  <si>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</si>
  <si>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</si>
  <si>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</si>
  <si>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</si>
  <si>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</si>
  <si>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</si>
  <si>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</si>
  <si>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</si>
  <si>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</si>
  <si>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</si>
  <si>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</si>
  <si>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</si>
  <si>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</si>
  <si>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</si>
  <si>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</si>
  <si>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</si>
  <si>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</si>
  <si>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</si>
  <si>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</si>
  <si>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</si>
  <si>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</si>
  <si>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</si>
  <si>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</si>
  <si>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</si>
  <si>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</si>
  <si>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</si>
  <si>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</si>
  <si>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</si>
  <si>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</si>
  <si>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</si>
  <si>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</si>
  <si>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</si>
  <si>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</si>
  <si>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</si>
  <si>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</si>
  <si>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</si>
  <si>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</si>
  <si>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</si>
  <si>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</si>
  <si>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</si>
  <si>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</si>
  <si>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</si>
  <si>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</si>
  <si>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</si>
  <si>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</si>
  <si>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</si>
  <si>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</si>
  <si>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</si>
  <si>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</si>
  <si>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</si>
  <si>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</si>
  <si>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</si>
  <si>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</si>
  <si>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</si>
  <si>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</si>
  <si>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</si>
  <si>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農業集落排水処理事業は8処理区あり、整備率は100％、水洗化率は88.1％である。
　平成23年度に最後の処理区の整備が完了し、年々水洗化率は上昇している。
　平成29年度より、他会計繰入金の算出方法を見直した結果、収益的収支比率及び経費回収率の増加、汚水処理原価の減少となっている。
　一方で、未利用等平準化債を借りていることにより企業債残高が下がらないため、企業債残高対事業規模比率が類似団体平均と比較し高くなっている。
　人口減少と高齢化により有収水量が減少しており、施設の維持管理において一般会計からの繰入金に依存する状況となっていることから、経営の効率性の改善が必要である。</t>
    <rPh sb="81" eb="83">
      <t>ヘイセイ</t>
    </rPh>
    <rPh sb="85" eb="87">
      <t>ネンド</t>
    </rPh>
    <rPh sb="264" eb="266">
      <t>ジョウキョウ</t>
    </rPh>
    <phoneticPr fontId="4"/>
  </si>
  <si>
    <t>　平成4年に供用開始した処理場は28年が経過し、他の処理施設の多くは19年以上が経過している中で、機械設備や電気設備の更新や修理が必要な時期を迎えることから、施設の維持管理計画を策定し計画的に取り組んでいく必要がある。
　また、主要な設備の更新時期に来ている処理場においては、近隣の処理場との統合の費用を比較し、処理場の統合を進める。</t>
    <phoneticPr fontId="4"/>
  </si>
  <si>
    <t>　人口減少による使用料収入の減少と施設の維持管理費の増加が見込まれることから、使用料の改定のみならず、処理場の統合について検討を進めていく必要がある。
　なお、令和2年4月より、地方公営企業（法適用）へ移行している。</t>
    <rPh sb="96" eb="97">
      <t>ホウ</t>
    </rPh>
    <rPh sb="97" eb="99">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</si>
</sst>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C7-48AE-B810-31B60339391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54C7-48AE-B810-31B60339391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57.77</c:v>
                </c:pt>
                <c:pt idx="1">
                  <c:v>55.27</c:v>
                </c:pt>
                <c:pt idx="2">
                  <c:v>56.29</c:v>
                </c:pt>
                <c:pt idx="3">
                  <c:v>55.97</c:v>
                </c:pt>
                <c:pt idx="4">
                  <c:v>54.13</c:v>
                </c:pt>
              </c:numCache>
            </c:numRef>
          </c:val>
          <c:extLst>
            <c:ext xmlns:c16="http://schemas.microsoft.com/office/drawing/2014/chart" uri="{C3380CC4-5D6E-409C-BE32-E72D297353CC}">
              <c16:uniqueId val="{00000000-4C08-47F9-8DAC-77F0FF00B84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4C08-47F9-8DAC-77F0FF00B84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84.96</c:v>
                </c:pt>
                <c:pt idx="1">
                  <c:v>86.14</c:v>
                </c:pt>
                <c:pt idx="2">
                  <c:v>86.93</c:v>
                </c:pt>
                <c:pt idx="3">
                  <c:v>87.3</c:v>
                </c:pt>
                <c:pt idx="4">
                  <c:v>88.06</c:v>
                </c:pt>
              </c:numCache>
            </c:numRef>
          </c:val>
          <c:extLst>
            <c:ext xmlns:c16="http://schemas.microsoft.com/office/drawing/2014/chart" uri="{C3380CC4-5D6E-409C-BE32-E72D297353CC}">
              <c16:uniqueId val="{00000000-3DEA-4C47-A462-851821B059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DEA-4C47-A462-851821B059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56.13</c:v>
                </c:pt>
                <c:pt idx="1">
                  <c:v>44.97</c:v>
                </c:pt>
                <c:pt idx="2">
                  <c:v>71.88</c:v>
                </c:pt>
                <c:pt idx="3">
                  <c:v>71.78</c:v>
                </c:pt>
                <c:pt idx="4">
                  <c:v>74.97</c:v>
                </c:pt>
              </c:numCache>
            </c:numRef>
          </c:val>
          <c:extLst>
            <c:ext xmlns:c16="http://schemas.microsoft.com/office/drawing/2014/chart" uri="{C3380CC4-5D6E-409C-BE32-E72D297353CC}">
              <c16:uniqueId val="{00000000-760A-4A9C-AC6C-F74DAEF4CA0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0A-4A9C-AC6C-F74DAEF4CA0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79-418C-8A52-A2B4449446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79-418C-8A52-A2B4449446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6E-4AE8-96BD-0E952DE4368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6E-4AE8-96BD-0E952DE4368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B8-4181-A7DE-C462EA3D575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B8-4181-A7DE-C462EA3D575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3-45B2-BD63-A498A162423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3-45B2-BD63-A498A162423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1414.71</c:v>
                </c:pt>
                <c:pt idx="1">
                  <c:v>2032.63</c:v>
                </c:pt>
                <c:pt idx="2">
                  <c:v>1735.09</c:v>
                </c:pt>
                <c:pt idx="3">
                  <c:v>1596.51</c:v>
                </c:pt>
                <c:pt idx="4">
                  <c:v>1578.29</c:v>
                </c:pt>
              </c:numCache>
            </c:numRef>
          </c:val>
          <c:extLst>
            <c:ext xmlns:c16="http://schemas.microsoft.com/office/drawing/2014/chart" uri="{C3380CC4-5D6E-409C-BE32-E72D297353CC}">
              <c16:uniqueId val="{00000000-2261-4187-8881-1C3DF75D72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2261-4187-8881-1C3DF75D72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37.81</c:v>
                </c:pt>
                <c:pt idx="1">
                  <c:v>38.44</c:v>
                </c:pt>
                <c:pt idx="2">
                  <c:v>69.84</c:v>
                </c:pt>
                <c:pt idx="3">
                  <c:v>70.33</c:v>
                </c:pt>
                <c:pt idx="4">
                  <c:v>82.23</c:v>
                </c:pt>
              </c:numCache>
            </c:numRef>
          </c:val>
          <c:extLst>
            <c:ext xmlns:c16="http://schemas.microsoft.com/office/drawing/2014/chart" uri="{C3380CC4-5D6E-409C-BE32-E72D297353CC}">
              <c16:uniqueId val="{00000000-8FC9-4298-9D78-E6B3C7EDCE6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8FC9-4298-9D78-E6B3C7EDCE6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427.29</c:v>
                </c:pt>
                <c:pt idx="1">
                  <c:v>418.08</c:v>
                </c:pt>
                <c:pt idx="2">
                  <c:v>230.73</c:v>
                </c:pt>
                <c:pt idx="3">
                  <c:v>229.6</c:v>
                </c:pt>
                <c:pt idx="4">
                  <c:v>183.74</c:v>
                </c:pt>
              </c:numCache>
            </c:numRef>
          </c:val>
          <c:extLst>
            <c:ext xmlns:c16="http://schemas.microsoft.com/office/drawing/2014/chart" uri="{C3380CC4-5D6E-409C-BE32-E72D297353CC}">
              <c16:uniqueId val="{00000000-3952-49E2-B052-4C0351E0D6B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3952-49E2-B052-4C0351E0D6B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京都府　京丹後市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54381</v>
      </c>
      <c r="AM8" s="75"/>
      <c r="AN8" s="75"/>
      <c r="AO8" s="75"/>
      <c r="AP8" s="75"/>
      <c r="AQ8" s="75"/>
      <c r="AR8" s="75"/>
      <c r="AS8" s="75"/>
      <c r="AT8" s="74">
        <f>データ!T6</f>
        <v>501.44</v>
      </c>
      <c r="AU8" s="74"/>
      <c r="AV8" s="74"/>
      <c r="AW8" s="74"/>
      <c r="AX8" s="74"/>
      <c r="AY8" s="74"/>
      <c r="AZ8" s="74"/>
      <c r="BA8" s="74"/>
      <c r="BB8" s="74">
        <f>データ!U6</f>
        <v>108.45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11.87</v>
      </c>
      <c r="Q10" s="74"/>
      <c r="R10" s="74"/>
      <c r="S10" s="74"/>
      <c r="T10" s="74"/>
      <c r="U10" s="74"/>
      <c r="V10" s="74"/>
      <c r="W10" s="74">
        <f>データ!Q6</f>
        <v>98.9</v>
      </c>
      <c r="X10" s="74"/>
      <c r="Y10" s="74"/>
      <c r="Z10" s="74"/>
      <c r="AA10" s="74"/>
      <c r="AB10" s="74"/>
      <c r="AC10" s="74"/>
      <c r="AD10" s="75">
        <f>データ!R6</f>
        <v>3196</v>
      </c>
      <c r="AE10" s="75"/>
      <c r="AF10" s="75"/>
      <c r="AG10" s="75"/>
      <c r="AH10" s="75"/>
      <c r="AI10" s="75"/>
      <c r="AJ10" s="75"/>
      <c r="AK10" s="2"/>
      <c r="AL10" s="75">
        <f>データ!V6</f>
        <v>6409</v>
      </c>
      <c r="AM10" s="75"/>
      <c r="AN10" s="75"/>
      <c r="AO10" s="75"/>
      <c r="AP10" s="75"/>
      <c r="AQ10" s="75"/>
      <c r="AR10" s="75"/>
      <c r="AS10" s="75"/>
      <c r="AT10" s="74">
        <f>データ!W6</f>
        <v>2.83</v>
      </c>
      <c r="AU10" s="74"/>
      <c r="AV10" s="74"/>
      <c r="AW10" s="74"/>
      <c r="AX10" s="74"/>
      <c r="AY10" s="74"/>
      <c r="AZ10" s="74"/>
      <c r="BA10" s="74"/>
      <c r="BB10" s="74">
        <f>データ!X6</f>
        <v>2264.66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v7oP1OxqIIcLVrLEceVkmPar37RUnzP98tg4+prCDrzJPbgVyhRuKE7WEJIiB/PixC2AyGvZXTSdvdy6l5tGJQ==" saltValue="woYJCH2L07B2dPtysC0fn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262129</v>
      </c>
      <c r="D6" s="33">
        <f t="shared" si="3"/>
        <v>47</v>
      </c>
      <c r="E6" s="33">
        <f t="shared" si="3"/>
        <v>17</v>
      </c>
      <c r="F6" s="33">
        <f t="shared" si="3"/>
        <v>5</v>
      </c>
      <c r="G6" s="33">
        <f t="shared" si="3"/>
        <v>0</v>
      </c>
      <c r="H6" s="33" t="str">
        <f t="shared" si="3"/>
        <v>京都府　京丹後市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11.87</v>
      </c>
      <c r="Q6" s="34">
        <f t="shared" si="3"/>
        <v>98.9</v>
      </c>
      <c r="R6" s="34">
        <f t="shared" si="3"/>
        <v>3196</v>
      </c>
      <c r="S6" s="34">
        <f t="shared" si="3"/>
        <v>54381</v>
      </c>
      <c r="T6" s="34">
        <f t="shared" si="3"/>
        <v>501.44</v>
      </c>
      <c r="U6" s="34">
        <f t="shared" si="3"/>
        <v>108.45</v>
      </c>
      <c r="V6" s="34">
        <f t="shared" si="3"/>
        <v>6409</v>
      </c>
      <c r="W6" s="34">
        <f t="shared" si="3"/>
        <v>2.83</v>
      </c>
      <c r="X6" s="34">
        <f t="shared" si="3"/>
        <v>2264.66</v>
      </c>
      <c r="Y6" s="35">
        <f>IF(Y7="",NA(),Y7)</f>
        <v>56.13</v>
      </c>
      <c r="Z6" s="35">
        <f t="shared" ref="Z6:AH6" si="4">IF(Z7="",NA(),Z7)</f>
        <v>44.97</v>
      </c>
      <c r="AA6" s="35">
        <f t="shared" si="4"/>
        <v>71.88</v>
      </c>
      <c r="AB6" s="35">
        <f t="shared" si="4"/>
        <v>71.78</v>
      </c>
      <c r="AC6" s="35">
        <f t="shared" si="4"/>
        <v>74.97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1414.71</v>
      </c>
      <c r="BG6" s="35">
        <f t="shared" ref="BG6:BO6" si="7">IF(BG7="",NA(),BG7)</f>
        <v>2032.63</v>
      </c>
      <c r="BH6" s="35">
        <f t="shared" si="7"/>
        <v>1735.09</v>
      </c>
      <c r="BI6" s="35">
        <f t="shared" si="7"/>
        <v>1596.51</v>
      </c>
      <c r="BJ6" s="35">
        <f t="shared" si="7"/>
        <v>1578.29</v>
      </c>
      <c r="BK6" s="35">
        <f t="shared" si="7"/>
        <v>1081.8</v>
      </c>
      <c r="BL6" s="35">
        <f t="shared" si="7"/>
        <v>974.93</v>
      </c>
      <c r="BM6" s="35">
        <f t="shared" si="7"/>
        <v>855.8</v>
      </c>
      <c r="BN6" s="35">
        <f t="shared" si="7"/>
        <v>789.46</v>
      </c>
      <c r="BO6" s="35">
        <f t="shared" si="7"/>
        <v>826.83</v>
      </c>
      <c r="BP6" s="34" t="str">
        <f>IF(BP7="","",IF(BP7="-","【-】","【"&amp;SUBSTITUTE(TEXT(BP7,"#,##0.00"),"-","△")&amp;"】"))</f>
        <v>【765.47】</v>
      </c>
      <c r="BQ6" s="35">
        <f>IF(BQ7="",NA(),BQ7)</f>
        <v>37.81</v>
      </c>
      <c r="BR6" s="35">
        <f t="shared" ref="BR6:BZ6" si="8">IF(BR7="",NA(),BR7)</f>
        <v>38.44</v>
      </c>
      <c r="BS6" s="35">
        <f t="shared" si="8"/>
        <v>69.84</v>
      </c>
      <c r="BT6" s="35">
        <f t="shared" si="8"/>
        <v>70.33</v>
      </c>
      <c r="BU6" s="35">
        <f t="shared" si="8"/>
        <v>82.23</v>
      </c>
      <c r="BV6" s="35">
        <f t="shared" si="8"/>
        <v>52.19</v>
      </c>
      <c r="BW6" s="35">
        <f t="shared" si="8"/>
        <v>55.32</v>
      </c>
      <c r="BX6" s="35">
        <f t="shared" si="8"/>
        <v>59.8</v>
      </c>
      <c r="BY6" s="35">
        <f t="shared" si="8"/>
        <v>57.77</v>
      </c>
      <c r="BZ6" s="35">
        <f t="shared" si="8"/>
        <v>57.31</v>
      </c>
      <c r="CA6" s="34" t="str">
        <f>IF(CA7="","",IF(CA7="-","【-】","【"&amp;SUBSTITUTE(TEXT(CA7,"#,##0.00"),"-","△")&amp;"】"))</f>
        <v>【59.59】</v>
      </c>
      <c r="CB6" s="35">
        <f>IF(CB7="",NA(),CB7)</f>
        <v>427.29</v>
      </c>
      <c r="CC6" s="35">
        <f t="shared" ref="CC6:CK6" si="9">IF(CC7="",NA(),CC7)</f>
        <v>418.08</v>
      </c>
      <c r="CD6" s="35">
        <f t="shared" si="9"/>
        <v>230.73</v>
      </c>
      <c r="CE6" s="35">
        <f t="shared" si="9"/>
        <v>229.6</v>
      </c>
      <c r="CF6" s="35">
        <f t="shared" si="9"/>
        <v>183.74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57.77</v>
      </c>
      <c r="CN6" s="35">
        <f t="shared" ref="CN6:CV6" si="10">IF(CN7="",NA(),CN7)</f>
        <v>55.27</v>
      </c>
      <c r="CO6" s="35">
        <f t="shared" si="10"/>
        <v>56.29</v>
      </c>
      <c r="CP6" s="35">
        <f t="shared" si="10"/>
        <v>55.97</v>
      </c>
      <c r="CQ6" s="35">
        <f t="shared" si="10"/>
        <v>54.13</v>
      </c>
      <c r="CR6" s="35">
        <f t="shared" si="10"/>
        <v>52.31</v>
      </c>
      <c r="CS6" s="35">
        <f t="shared" si="10"/>
        <v>60.65</v>
      </c>
      <c r="CT6" s="35">
        <f t="shared" si="10"/>
        <v>51.75</v>
      </c>
      <c r="CU6" s="35">
        <f t="shared" si="10"/>
        <v>50.68</v>
      </c>
      <c r="CV6" s="35">
        <f t="shared" si="10"/>
        <v>50.14</v>
      </c>
      <c r="CW6" s="34" t="str">
        <f>IF(CW7="","",IF(CW7="-","【-】","【"&amp;SUBSTITUTE(TEXT(CW7,"#,##0.00"),"-","△")&amp;"】"))</f>
        <v>【51.30】</v>
      </c>
      <c r="CX6" s="35">
        <f>IF(CX7="",NA(),CX7)</f>
        <v>84.96</v>
      </c>
      <c r="CY6" s="35">
        <f t="shared" ref="CY6:DG6" si="11">IF(CY7="",NA(),CY7)</f>
        <v>86.14</v>
      </c>
      <c r="CZ6" s="35">
        <f t="shared" si="11"/>
        <v>86.93</v>
      </c>
      <c r="DA6" s="35">
        <f t="shared" si="11"/>
        <v>87.3</v>
      </c>
      <c r="DB6" s="35">
        <f t="shared" si="11"/>
        <v>88.06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262129</v>
      </c>
      <c r="D7" s="37">
        <v>47</v>
      </c>
      <c r="E7" s="37">
        <v>17</v>
      </c>
      <c r="F7" s="37">
        <v>5</v>
      </c>
      <c r="G7" s="37">
        <v>0</v>
      </c>
      <c r="H7" s="37" t="s">
        <v>96</v>
      </c>
      <c r="I7" s="37" t="s">
        <v>97</v>
      </c>
      <c r="J7" s="37" t="s">
        <v>98</v>
      </c>
      <c r="K7" s="37" t="s">
        <v>99</v>
      </c>
      <c r="L7" s="37" t="s">
        <v>100</v>
      </c>
      <c r="M7" s="37" t="s">
        <v>101</v>
      </c>
      <c r="N7" s="38" t="s">
        <v>102</v>
      </c>
      <c r="O7" s="38" t="s">
        <v>103</v>
      </c>
      <c r="P7" s="38">
        <v>11.87</v>
      </c>
      <c r="Q7" s="38">
        <v>98.9</v>
      </c>
      <c r="R7" s="38">
        <v>3196</v>
      </c>
      <c r="S7" s="38">
        <v>54381</v>
      </c>
      <c r="T7" s="38">
        <v>501.44</v>
      </c>
      <c r="U7" s="38">
        <v>108.45</v>
      </c>
      <c r="V7" s="38">
        <v>6409</v>
      </c>
      <c r="W7" s="38">
        <v>2.83</v>
      </c>
      <c r="X7" s="38">
        <v>2264.66</v>
      </c>
      <c r="Y7" s="38">
        <v>56.13</v>
      </c>
      <c r="Z7" s="38">
        <v>44.97</v>
      </c>
      <c r="AA7" s="38">
        <v>71.88</v>
      </c>
      <c r="AB7" s="38">
        <v>71.78</v>
      </c>
      <c r="AC7" s="38">
        <v>74.97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1414.71</v>
      </c>
      <c r="BG7" s="38">
        <v>2032.63</v>
      </c>
      <c r="BH7" s="38">
        <v>1735.09</v>
      </c>
      <c r="BI7" s="38">
        <v>1596.51</v>
      </c>
      <c r="BJ7" s="38">
        <v>1578.29</v>
      </c>
      <c r="BK7" s="38">
        <v>1081.8</v>
      </c>
      <c r="BL7" s="38">
        <v>974.93</v>
      </c>
      <c r="BM7" s="38">
        <v>855.8</v>
      </c>
      <c r="BN7" s="38">
        <v>789.46</v>
      </c>
      <c r="BO7" s="38">
        <v>826.83</v>
      </c>
      <c r="BP7" s="38">
        <v>765.47</v>
      </c>
      <c r="BQ7" s="38">
        <v>37.81</v>
      </c>
      <c r="BR7" s="38">
        <v>38.44</v>
      </c>
      <c r="BS7" s="38">
        <v>69.84</v>
      </c>
      <c r="BT7" s="38">
        <v>70.33</v>
      </c>
      <c r="BU7" s="38">
        <v>82.23</v>
      </c>
      <c r="BV7" s="38">
        <v>52.19</v>
      </c>
      <c r="BW7" s="38">
        <v>55.32</v>
      </c>
      <c r="BX7" s="38">
        <v>59.8</v>
      </c>
      <c r="BY7" s="38">
        <v>57.77</v>
      </c>
      <c r="BZ7" s="38">
        <v>57.31</v>
      </c>
      <c r="CA7" s="38">
        <v>59.59</v>
      </c>
      <c r="CB7" s="38">
        <v>427.29</v>
      </c>
      <c r="CC7" s="38">
        <v>418.08</v>
      </c>
      <c r="CD7" s="38">
        <v>230.73</v>
      </c>
      <c r="CE7" s="38">
        <v>229.6</v>
      </c>
      <c r="CF7" s="38">
        <v>183.74</v>
      </c>
      <c r="CG7" s="38">
        <v>296.14</v>
      </c>
      <c r="CH7" s="38">
        <v>283.17</v>
      </c>
      <c r="CI7" s="38">
        <v>263.76</v>
      </c>
      <c r="CJ7" s="38">
        <v>274.35000000000002</v>
      </c>
      <c r="CK7" s="38">
        <v>273.52</v>
      </c>
      <c r="CL7" s="38">
        <v>257.86</v>
      </c>
      <c r="CM7" s="38">
        <v>57.77</v>
      </c>
      <c r="CN7" s="38">
        <v>55.27</v>
      </c>
      <c r="CO7" s="38">
        <v>56.29</v>
      </c>
      <c r="CP7" s="38">
        <v>55.97</v>
      </c>
      <c r="CQ7" s="38">
        <v>54.13</v>
      </c>
      <c r="CR7" s="38">
        <v>52.31</v>
      </c>
      <c r="CS7" s="38">
        <v>60.65</v>
      </c>
      <c r="CT7" s="38">
        <v>51.75</v>
      </c>
      <c r="CU7" s="38">
        <v>50.68</v>
      </c>
      <c r="CV7" s="38">
        <v>50.14</v>
      </c>
      <c r="CW7" s="38">
        <v>51.3</v>
      </c>
      <c r="CX7" s="38">
        <v>84.96</v>
      </c>
      <c r="CY7" s="38">
        <v>86.14</v>
      </c>
      <c r="CZ7" s="38">
        <v>86.93</v>
      </c>
      <c r="DA7" s="38">
        <v>87.3</v>
      </c>
      <c r="DB7" s="38">
        <v>88.06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聡子</cp:lastModifiedBy>
  <cp:lastPrinted>2021-02-05T09:32:42Z</cp:lastPrinted>
  <dcterms:modified xsi:type="dcterms:W3CDTF">2021-02-05T09:32:44Z</dcterms:modified>
</cp:coreProperties>
</file>