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30" yWindow="170" windowWidth="10280" windowHeight="8090" tabRatio="552" activeTab="5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１８～２０表" sheetId="7" r:id="rId7"/>
    <sheet name="２０表ⅱ" sheetId="8" r:id="rId8"/>
    <sheet name="２０表ⅲ" sheetId="9" r:id="rId9"/>
  </sheets>
  <definedNames>
    <definedName name="_xlnm.Print_Area" localSheetId="3">'０１～０８表'!$B$1:$N$56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'１８～２０表'!$B$1:$P$61</definedName>
    <definedName name="_xlnm.Print_Area" localSheetId="7">'２０表ⅱ'!$B$1:$N$58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'目次'!$A$1:$G$34</definedName>
  </definedNames>
  <calcPr fullCalcOnLoad="1"/>
</workbook>
</file>

<file path=xl/sharedStrings.xml><?xml version="1.0" encoding="utf-8"?>
<sst xmlns="http://schemas.openxmlformats.org/spreadsheetml/2006/main" count="810" uniqueCount="267">
  <si>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</si>
  <si>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</si>
  <si>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</si>
  <si>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</si>
  <si>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</si>
  <si>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</si>
  <si>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</si>
  <si>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</si>
  <si>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</si>
  <si>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</si>
  <si>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</si>
  <si>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</si>
  <si>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</si>
  <si>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</si>
  <si>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</si>
  <si>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</si>
  <si>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</si>
  <si>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</si>
  <si>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</si>
  <si>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</si>
  <si>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</si>
  <si>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</si>
  <si>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</si>
  <si>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</si>
  <si>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</si>
  <si>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</si>
  <si>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</si>
  <si>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</si>
  <si>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</si>
  <si>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</si>
  <si>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</si>
  <si>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</si>
  <si>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</si>
  <si>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</si>
  <si>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</si>
  <si>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</si>
  <si>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</si>
  <si>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</si>
  <si>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</si>
  <si>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</si>
  <si>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</si>
  <si>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</si>
  <si>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</si>
  <si>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</si>
  <si>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</si>
  <si>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</si>
  <si>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</si>
  <si>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</si>
  <si>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</si>
  <si>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</si>
  <si>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</si>
  <si>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</si>
  <si>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</si>
  <si>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</si>
  <si>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</si>
  <si>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</si>
  <si>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</si>
  <si>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</si>
  <si>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</si>
  <si>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</si>
  <si>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</si>
  <si>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</si>
  <si>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</si>
  <si>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</si>
  <si>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</si>
  <si>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</si>
  <si>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</si>
  <si>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</si>
  <si>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</si>
  <si>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</si>
  <si>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</si>
  <si>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</si>
  <si>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</si>
  <si>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</si>
  <si>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</si>
  <si>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</si>
  <si>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</si>
  <si>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</si>
  <si>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</si>
  <si>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</si>
  <si>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</si>
  <si>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</si>
  <si>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</si>
  <si>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</si>
  <si>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</si>
  <si>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</si>
  <si>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</si>
  <si>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</si>
  <si>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</si>
  <si>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</si>
  <si>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</si>
  <si>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</si>
  <si>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</si>
  <si>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</si>
  <si>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</si>
  <si>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</si>
  <si>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</si>
  <si>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</si>
  <si>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</si>
  <si>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</si>
  <si>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</si>
  <si>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</si>
  <si>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</si>
  <si>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</si>
  <si>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</si>
  <si>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</si>
  <si>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</si>
  <si>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</si>
  <si>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</si>
  <si>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</si>
  <si>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</si>
  <si>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</si>
  <si>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</si>
  <si>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</si>
  <si>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</si>
  <si>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</si>
  <si>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</si>
  <si>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</si>
  <si>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</si>
  <si>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総合博物館</t>
  </si>
  <si>
    <t>科学博物館</t>
  </si>
  <si>
    <t>歴史博物館</t>
  </si>
  <si>
    <t>美術博物館</t>
  </si>
  <si>
    <t>その他</t>
  </si>
  <si>
    <t>京都府総務部自治振興課</t>
  </si>
  <si>
    <t>１４ 市 計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</si>
  <si>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</si>
  <si>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</si>
  <si>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</si>
  <si>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</si>
  <si>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</si>
  <si>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</si>
  <si>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公園面積</t>
  </si>
  <si>
    <t>１公営住宅</t>
  </si>
  <si>
    <t>２改良住宅</t>
  </si>
  <si>
    <t>３単独住宅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</si>
  <si>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</si>
  <si>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</si>
  <si>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</si>
  <si>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</si>
  <si>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</si>
  <si>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</si>
  <si>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</si>
  <si>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</si>
  <si>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</si>
  <si>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</si>
  <si>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</si>
  <si>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</si>
  <si>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</si>
  <si>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</si>
  <si>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</si>
  <si>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</si>
  <si>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</si>
  <si>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</si>
  <si>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</si>
  <si>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箇     所     数</t>
  </si>
  <si>
    <t>面     積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</si>
  <si>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</si>
  <si>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</si>
  <si>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</si>
  <si>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</si>
  <si>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</si>
  <si>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</si>
  <si>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</si>
  <si>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</si>
  <si>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</si>
  <si>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</si>
  <si>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</si>
  <si>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</si>
  <si>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</si>
  <si>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</si>
  <si>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</si>
  <si>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診療施設</t>
  </si>
  <si>
    <t>病院</t>
  </si>
  <si>
    <t>診療所</t>
  </si>
  <si>
    <t>病床数</t>
  </si>
  <si>
    <t>市町村立以外の施設</t>
  </si>
  <si>
    <t>合計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</si>
  <si>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</si>
  <si>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</si>
  <si>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</si>
  <si>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</si>
  <si>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</si>
  <si>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</si>
  <si>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</si>
  <si>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</si>
  <si>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</si>
  <si>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</si>
  <si>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</si>
  <si>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</si>
  <si>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</si>
  <si>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</si>
  <si>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</si>
  <si>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</si>
  <si>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</si>
  <si>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</si>
  <si>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</si>
  <si>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　　１０表～１８表・２１表</t>
  </si>
  <si>
    <t>更生施設</t>
  </si>
  <si>
    <t>(㎡)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</si>
  <si>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</si>
  <si>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</si>
  <si>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</si>
  <si>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</si>
  <si>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</si>
  <si>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</si>
  <si>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</si>
  <si>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</si>
  <si>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職員数</t>
  </si>
  <si>
    <t>敷地面積</t>
  </si>
  <si>
    <t>水面面積</t>
  </si>
  <si>
    <t>前年度末</t>
  </si>
  <si>
    <t>当該年度中増減</t>
  </si>
  <si>
    <t>当該年度末</t>
  </si>
  <si>
    <t>その他施設
(市町村立施設)</t>
  </si>
  <si>
    <r>
      <t>住民基本台帳登載人口(外国人住民含む</t>
    </r>
    <r>
      <rPr>
        <sz val="10"/>
        <color indexed="8"/>
        <rFont val="ＭＳ Ｐ明朝"/>
        <family val="1"/>
      </rPr>
      <t>)</t>
    </r>
  </si>
  <si>
    <t>Ｂ</t>
  </si>
  <si>
    <t>Ｃ</t>
  </si>
  <si>
    <t>面     積      Ｄ</t>
  </si>
  <si>
    <t>面     積     Ｅ</t>
  </si>
  <si>
    <t>面     積     Ｆ</t>
  </si>
  <si>
    <t>面     積      Ｇ</t>
  </si>
  <si>
    <t>（D+E+F+G）/A</t>
  </si>
  <si>
    <t>住民基本台帳登載人口１人当たり</t>
  </si>
  <si>
    <t>認定こども園</t>
  </si>
  <si>
    <t>産業大分類別就業者総数</t>
  </si>
  <si>
    <t>第１次産業就業者数</t>
  </si>
  <si>
    <t>第２次産業就業者数</t>
  </si>
  <si>
    <t xml:space="preserve">第３次産業就業者数 </t>
  </si>
  <si>
    <t>義務教育学校</t>
  </si>
  <si>
    <r>
      <t>（</t>
    </r>
    <r>
      <rPr>
        <sz val="12"/>
        <color indexed="9"/>
        <rFont val="ＭＳ 明朝"/>
        <family val="1"/>
      </rPr>
      <t xml:space="preserve">令和 ２ 年 </t>
    </r>
    <r>
      <rPr>
        <sz val="12"/>
        <rFont val="ＭＳ 明朝"/>
        <family val="1"/>
      </rPr>
      <t>〃</t>
    </r>
    <r>
      <rPr>
        <sz val="12"/>
        <color indexed="9"/>
        <rFont val="ＭＳ 明朝"/>
        <family val="1"/>
      </rPr>
      <t xml:space="preserve"> 月３１日現在</t>
    </r>
    <r>
      <rPr>
        <sz val="12"/>
        <rFont val="ＭＳ 明朝"/>
        <family val="1"/>
      </rPr>
      <t>）</t>
    </r>
  </si>
  <si>
    <r>
      <t xml:space="preserve">１　行　 </t>
    </r>
    <r>
      <rPr>
        <sz val="10"/>
        <color indexed="8"/>
        <rFont val="ＭＳ Ｐ明朝"/>
        <family val="1"/>
      </rPr>
      <t xml:space="preserve">   </t>
    </r>
    <r>
      <rPr>
        <sz val="10"/>
        <color indexed="8"/>
        <rFont val="ＭＳ Ｐ明朝"/>
        <family val="1"/>
      </rPr>
      <t>政　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財　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産</t>
    </r>
  </si>
  <si>
    <t>公   共   用   財   産</t>
  </si>
  <si>
    <t>宅 地</t>
  </si>
  <si>
    <t>田 畑</t>
  </si>
  <si>
    <t>山 林</t>
  </si>
  <si>
    <t>(人)</t>
  </si>
  <si>
    <t>合計（ 1 + 2 + 3 ）</t>
  </si>
  <si>
    <r>
      <t xml:space="preserve">地 </t>
    </r>
    <r>
      <rPr>
        <sz val="10"/>
        <color indexed="8"/>
        <rFont val="ＭＳ Ｐ明朝"/>
        <family val="1"/>
      </rPr>
      <t xml:space="preserve">  </t>
    </r>
    <r>
      <rPr>
        <sz val="10"/>
        <color indexed="8"/>
        <rFont val="ＭＳ Ｐ明朝"/>
        <family val="1"/>
      </rPr>
      <t>域
指</t>
    </r>
    <r>
      <rPr>
        <sz val="10"/>
        <color indexed="8"/>
        <rFont val="ＭＳ Ｐ明朝"/>
        <family val="1"/>
      </rPr>
      <t xml:space="preserve">   </t>
    </r>
    <r>
      <rPr>
        <sz val="10"/>
        <color indexed="8"/>
        <rFont val="ＭＳ Ｐ明朝"/>
        <family val="1"/>
      </rPr>
      <t>定</t>
    </r>
  </si>
  <si>
    <t>道 路</t>
  </si>
  <si>
    <r>
      <t>国 勢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調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査</t>
    </r>
  </si>
  <si>
    <r>
      <t xml:space="preserve">人 </t>
    </r>
    <r>
      <rPr>
        <sz val="10"/>
        <color indexed="8"/>
        <rFont val="ＭＳ Ｐ明朝"/>
        <family val="1"/>
      </rPr>
      <t xml:space="preserve">       </t>
    </r>
    <r>
      <rPr>
        <sz val="10"/>
        <color indexed="8"/>
        <rFont val="ＭＳ Ｐ明朝"/>
        <family val="1"/>
      </rPr>
      <t>口</t>
    </r>
    <r>
      <rPr>
        <sz val="10"/>
        <color indexed="8"/>
        <rFont val="ＭＳ Ｐ明朝"/>
        <family val="1"/>
      </rPr>
      <t xml:space="preserve">    </t>
    </r>
    <r>
      <rPr>
        <sz val="10"/>
        <color indexed="8"/>
        <rFont val="ＭＳ Ｐ明朝"/>
        <family val="1"/>
      </rPr>
      <t>　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（人）</t>
    </r>
  </si>
  <si>
    <t>Ｃ/Ｂ</t>
  </si>
  <si>
    <r>
      <t>I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/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H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×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100</t>
    </r>
  </si>
  <si>
    <t>7小規模集合排水施設</t>
  </si>
  <si>
    <r>
      <t>平成２7</t>
    </r>
    <r>
      <rPr>
        <sz val="10"/>
        <color indexed="8"/>
        <rFont val="ＭＳ Ｐ明朝"/>
        <family val="1"/>
      </rPr>
      <t>年</t>
    </r>
  </si>
  <si>
    <t>令和２年</t>
  </si>
  <si>
    <t>前年度比</t>
  </si>
  <si>
    <t>増減率</t>
  </si>
  <si>
    <t>前年度比</t>
  </si>
  <si>
    <t>令  和  ３  年  度</t>
  </si>
  <si>
    <t>令和４年３月末日 現在</t>
  </si>
  <si>
    <t>（令和 ４ 年 ４ 月 １ 日現在）</t>
  </si>
  <si>
    <t>（令和 ４ 年 ３ 月３１日現在）</t>
  </si>
  <si>
    <t>（令和 ３ 年１０月 １ 日現在）</t>
  </si>
  <si>
    <t>（令和 ４年 ５ 月 １ 日現在）</t>
  </si>
  <si>
    <t>（令和 ４年 ４ 月 １ 日現在）</t>
  </si>
  <si>
    <t>（施設の状況：令和４年３月３１日現在）</t>
  </si>
  <si>
    <t>（専任職員数：令和４年４月 １ 日現在）</t>
  </si>
  <si>
    <t>（令和 ４ 年 ３ 月３１日現在）</t>
  </si>
  <si>
    <r>
      <rPr>
        <sz val="10"/>
        <rFont val="ＭＳ Ｐ明朝"/>
        <family val="1"/>
      </rPr>
      <t>令  和  ２</t>
    </r>
    <r>
      <rPr>
        <sz val="10"/>
        <color indexed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年  度</t>
    </r>
  </si>
  <si>
    <r>
      <t xml:space="preserve">令  和 </t>
    </r>
    <r>
      <rPr>
        <sz val="10"/>
        <color indexed="10"/>
        <rFont val="ＭＳ Ｐ明朝"/>
        <family val="1"/>
      </rPr>
      <t xml:space="preserve"> ３</t>
    </r>
    <r>
      <rPr>
        <sz val="10"/>
        <color indexed="8"/>
        <rFont val="ＭＳ Ｐ明朝"/>
        <family val="1"/>
      </rPr>
      <t xml:space="preserve"> 年  度</t>
    </r>
  </si>
  <si>
    <t>平成２7年</t>
  </si>
  <si>
    <t>（令和n+1年1月1日現在）　（人）</t>
  </si>
  <si>
    <t>-</t>
  </si>
  <si>
    <r>
      <rPr>
        <sz val="10"/>
        <rFont val="ＭＳ Ｐ明朝"/>
        <family val="1"/>
      </rPr>
      <t>令  和</t>
    </r>
    <r>
      <rPr>
        <sz val="10"/>
        <color indexed="10"/>
        <rFont val="ＭＳ Ｐ明朝"/>
        <family val="1"/>
      </rPr>
      <t xml:space="preserve">  ２  </t>
    </r>
    <r>
      <rPr>
        <sz val="10"/>
        <rFont val="ＭＳ Ｐ明朝"/>
        <family val="1"/>
      </rPr>
      <t>年  度</t>
    </r>
  </si>
  <si>
    <r>
      <rPr>
        <sz val="10"/>
        <rFont val="ＭＳ Ｐ明朝"/>
        <family val="1"/>
      </rPr>
      <t xml:space="preserve">令  和 </t>
    </r>
    <r>
      <rPr>
        <sz val="10"/>
        <color indexed="10"/>
        <rFont val="ＭＳ Ｐ明朝"/>
        <family val="1"/>
      </rPr>
      <t xml:space="preserve"> ２  </t>
    </r>
    <r>
      <rPr>
        <sz val="10"/>
        <rFont val="ＭＳ Ｐ明朝"/>
        <family val="1"/>
      </rPr>
      <t>年  度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</si>
</sst>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  <numFmt numFmtId="204" formatCode="#,##0;&quot;▲ &quot;#,##0"/>
    <numFmt numFmtId="205" formatCode="#,##0.0;&quot;▲ &quot;#,##0.0"/>
    <numFmt numFmtId="206" formatCode="#,##0;\▲#,##0;\-"/>
    <numFmt numFmtId="207" formatCode="#,##0.0;\▲#,##0.0;\-"/>
    <numFmt numFmtId="208" formatCode="#,##0.00;\▲#,##0.00;\-"/>
    <numFmt numFmtId="209" formatCode="0.0000000"/>
    <numFmt numFmtId="210" formatCode="0.00000000"/>
    <numFmt numFmtId="211" formatCode="0.000000000"/>
    <numFmt numFmtId="212" formatCode="0.00;&quot;▲ &quot;0.00"/>
    <numFmt numFmtId="213" formatCode="[&lt;=999]000;[&lt;=9999]000\-00;000\-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20"/>
      <color indexed="8"/>
      <name val="ＭＳ 明朝"/>
      <family val="1"/>
    </font>
    <font>
      <sz val="10"/>
      <color indexed="8"/>
      <name val="ＭＳ Ｐ明朝"/>
      <family val="1"/>
    </font>
    <font>
      <b/>
      <sz val="16"/>
      <color indexed="8"/>
      <name val="ＭＳ 明朝"/>
      <family val="1"/>
    </font>
    <font>
      <sz val="10"/>
      <color indexed="10"/>
      <name val="ＭＳ Ｐ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1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5" fillId="0" borderId="14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 shrinkToFit="1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 quotePrefix="1">
      <alignment horizontal="center" vertical="center"/>
    </xf>
    <xf numFmtId="0" fontId="20" fillId="0" borderId="0" xfId="0" applyFont="1" applyAlignment="1">
      <alignment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distributed" vertical="center" shrinkToFit="1"/>
    </xf>
    <xf numFmtId="0" fontId="15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vertical="center" textRotation="255" shrinkToFit="1"/>
    </xf>
    <xf numFmtId="0" fontId="8" fillId="0" borderId="12" xfId="0" applyFont="1" applyFill="1" applyBorder="1" applyAlignment="1">
      <alignment vertical="center" textRotation="255" shrinkToFit="1"/>
    </xf>
    <xf numFmtId="0" fontId="8" fillId="0" borderId="13" xfId="0" applyFont="1" applyFill="1" applyBorder="1" applyAlignment="1">
      <alignment horizontal="center" vertical="center" shrinkToFit="1"/>
    </xf>
    <xf numFmtId="207" fontId="8" fillId="5" borderId="25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/>
      <protection locked="0"/>
    </xf>
    <xf numFmtId="207" fontId="8" fillId="5" borderId="14" xfId="0" applyNumberFormat="1" applyFont="1" applyFill="1" applyBorder="1" applyAlignment="1" applyProtection="1">
      <alignment vertical="center"/>
      <protection locked="0"/>
    </xf>
    <xf numFmtId="206" fontId="8" fillId="0" borderId="17" xfId="0" applyNumberFormat="1" applyFont="1" applyFill="1" applyBorder="1" applyAlignment="1" applyProtection="1">
      <alignment vertical="center"/>
      <protection locked="0"/>
    </xf>
    <xf numFmtId="206" fontId="8" fillId="5" borderId="26" xfId="0" applyNumberFormat="1" applyFont="1" applyFill="1" applyBorder="1" applyAlignment="1" applyProtection="1">
      <alignment vertical="center"/>
      <protection locked="0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0" xfId="49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19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2" xfId="0" applyNumberFormat="1" applyFont="1" applyFill="1" applyBorder="1" applyAlignment="1">
      <alignment horizontal="right" vertical="center"/>
    </xf>
    <xf numFmtId="206" fontId="8" fillId="0" borderId="20" xfId="0" applyNumberFormat="1" applyFont="1" applyFill="1" applyBorder="1" applyAlignment="1">
      <alignment horizontal="right" vertical="center"/>
    </xf>
    <xf numFmtId="206" fontId="8" fillId="5" borderId="23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horizontal="right" vertical="center"/>
    </xf>
    <xf numFmtId="206" fontId="8" fillId="5" borderId="23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 shrinkToFit="1"/>
      <protection locked="0"/>
    </xf>
    <xf numFmtId="206" fontId="8" fillId="0" borderId="27" xfId="0" applyNumberFormat="1" applyFont="1" applyFill="1" applyBorder="1" applyAlignment="1">
      <alignment vertical="center"/>
    </xf>
    <xf numFmtId="206" fontId="8" fillId="0" borderId="16" xfId="0" applyNumberFormat="1" applyFont="1" applyFill="1" applyBorder="1" applyAlignment="1">
      <alignment vertical="center"/>
    </xf>
    <xf numFmtId="206" fontId="8" fillId="5" borderId="29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>
      <alignment horizontal="right" vertical="center"/>
    </xf>
    <xf numFmtId="206" fontId="8" fillId="0" borderId="17" xfId="0" applyNumberFormat="1" applyFont="1" applyFill="1" applyBorder="1" applyAlignment="1">
      <alignment vertical="center"/>
    </xf>
    <xf numFmtId="206" fontId="8" fillId="5" borderId="26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horizontal="right" vertical="center"/>
      <protection locked="0"/>
    </xf>
    <xf numFmtId="206" fontId="8" fillId="0" borderId="22" xfId="0" applyNumberFormat="1" applyFont="1" applyFill="1" applyBorder="1" applyAlignment="1" applyProtection="1">
      <alignment vertical="center"/>
      <protection locked="0"/>
    </xf>
    <xf numFmtId="206" fontId="8" fillId="0" borderId="20" xfId="0" applyNumberFormat="1" applyFont="1" applyFill="1" applyBorder="1" applyAlignment="1" applyProtection="1">
      <alignment vertical="center"/>
      <protection locked="0"/>
    </xf>
    <xf numFmtId="206" fontId="8" fillId="5" borderId="23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horizontal="right" vertical="center"/>
      <protection locked="0"/>
    </xf>
    <xf numFmtId="206" fontId="8" fillId="0" borderId="17" xfId="0" applyNumberFormat="1" applyFont="1" applyFill="1" applyBorder="1" applyAlignment="1" applyProtection="1">
      <alignment horizontal="right" vertical="center"/>
      <protection locked="0"/>
    </xf>
    <xf numFmtId="206" fontId="8" fillId="0" borderId="19" xfId="0" applyNumberFormat="1" applyFont="1" applyFill="1" applyBorder="1" applyAlignment="1" applyProtection="1">
      <alignment horizontal="right" vertical="center"/>
      <protection locked="0"/>
    </xf>
    <xf numFmtId="206" fontId="8" fillId="5" borderId="26" xfId="0" applyNumberFormat="1" applyFont="1" applyFill="1" applyBorder="1" applyAlignment="1" applyProtection="1">
      <alignment horizontal="right" vertical="center"/>
      <protection locked="0"/>
    </xf>
    <xf numFmtId="206" fontId="8" fillId="0" borderId="20" xfId="0" applyNumberFormat="1" applyFont="1" applyFill="1" applyBorder="1" applyAlignment="1" applyProtection="1">
      <alignment horizontal="right" vertical="center"/>
      <protection locked="0"/>
    </xf>
    <xf numFmtId="206" fontId="8" fillId="0" borderId="0" xfId="0" applyNumberFormat="1" applyFont="1" applyAlignment="1">
      <alignment vertical="center"/>
    </xf>
    <xf numFmtId="206" fontId="8" fillId="5" borderId="19" xfId="0" applyNumberFormat="1" applyFont="1" applyFill="1" applyBorder="1" applyAlignment="1">
      <alignment vertical="center"/>
    </xf>
    <xf numFmtId="206" fontId="8" fillId="5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/>
    </xf>
    <xf numFmtId="206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 vertical="center"/>
    </xf>
    <xf numFmtId="206" fontId="6" fillId="0" borderId="30" xfId="0" applyNumberFormat="1" applyFont="1" applyFill="1" applyBorder="1" applyAlignment="1" applyProtection="1">
      <alignment vertical="center" shrinkToFit="1"/>
      <protection locked="0"/>
    </xf>
    <xf numFmtId="206" fontId="6" fillId="5" borderId="31" xfId="0" applyNumberFormat="1" applyFont="1" applyFill="1" applyBorder="1" applyAlignment="1" applyProtection="1">
      <alignment vertical="center" shrinkToFit="1"/>
      <protection locked="0"/>
    </xf>
    <xf numFmtId="206" fontId="6" fillId="0" borderId="10" xfId="0" applyNumberFormat="1" applyFont="1" applyFill="1" applyBorder="1" applyAlignment="1" applyProtection="1">
      <alignment vertical="center" shrinkToFit="1"/>
      <protection locked="0"/>
    </xf>
    <xf numFmtId="206" fontId="6" fillId="5" borderId="11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horizontal="distributed" vertical="center"/>
    </xf>
    <xf numFmtId="0" fontId="56" fillId="0" borderId="0" xfId="0" applyFont="1" applyAlignment="1">
      <alignment/>
    </xf>
    <xf numFmtId="206" fontId="8" fillId="0" borderId="33" xfId="0" applyNumberFormat="1" applyFont="1" applyFill="1" applyBorder="1" applyAlignment="1" applyProtection="1">
      <alignment horizontal="right" vertical="center"/>
      <protection locked="0"/>
    </xf>
    <xf numFmtId="206" fontId="8" fillId="0" borderId="30" xfId="0" applyNumberFormat="1" applyFont="1" applyFill="1" applyBorder="1" applyAlignment="1" applyProtection="1">
      <alignment vertical="center"/>
      <protection locked="0"/>
    </xf>
    <xf numFmtId="206" fontId="8" fillId="5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Font="1" applyFill="1" applyBorder="1" applyAlignment="1">
      <alignment vertical="center"/>
    </xf>
    <xf numFmtId="2" fontId="57" fillId="0" borderId="0" xfId="0" applyNumberFormat="1" applyFont="1" applyAlignment="1">
      <alignment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6" fontId="8" fillId="34" borderId="10" xfId="0" applyNumberFormat="1" applyFont="1" applyFill="1" applyBorder="1" applyAlignment="1">
      <alignment vertical="center"/>
    </xf>
    <xf numFmtId="206" fontId="8" fillId="34" borderId="19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vertical="center"/>
    </xf>
    <xf numFmtId="206" fontId="8" fillId="0" borderId="34" xfId="49" applyNumberFormat="1" applyFont="1" applyFill="1" applyBorder="1" applyAlignment="1">
      <alignment vertical="center"/>
    </xf>
    <xf numFmtId="206" fontId="8" fillId="0" borderId="34" xfId="0" applyNumberFormat="1" applyFont="1" applyFill="1" applyBorder="1" applyAlignment="1" applyProtection="1">
      <alignment vertical="center"/>
      <protection locked="0"/>
    </xf>
    <xf numFmtId="207" fontId="8" fillId="5" borderId="13" xfId="0" applyNumberFormat="1" applyFont="1" applyFill="1" applyBorder="1" applyAlignment="1" applyProtection="1">
      <alignment vertical="center"/>
      <protection locked="0"/>
    </xf>
    <xf numFmtId="206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>
      <alignment horizontal="center" vertical="center" shrinkToFit="1"/>
    </xf>
    <xf numFmtId="206" fontId="8" fillId="0" borderId="34" xfId="0" applyNumberFormat="1" applyFont="1" applyFill="1" applyBorder="1" applyAlignment="1">
      <alignment vertical="center"/>
    </xf>
    <xf numFmtId="206" fontId="8" fillId="5" borderId="3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 shrinkToFit="1"/>
    </xf>
    <xf numFmtId="206" fontId="6" fillId="0" borderId="36" xfId="0" applyNumberFormat="1" applyFont="1" applyFill="1" applyBorder="1" applyAlignment="1" applyProtection="1">
      <alignment vertical="center" shrinkToFit="1"/>
      <protection locked="0"/>
    </xf>
    <xf numFmtId="206" fontId="6" fillId="0" borderId="34" xfId="0" applyNumberFormat="1" applyFont="1" applyFill="1" applyBorder="1" applyAlignment="1" applyProtection="1">
      <alignment vertical="center" shrinkToFit="1"/>
      <protection locked="0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207" fontId="8" fillId="5" borderId="34" xfId="0" applyNumberFormat="1" applyFont="1" applyFill="1" applyBorder="1" applyAlignment="1" applyProtection="1">
      <alignment vertical="center" shrinkToFit="1"/>
      <protection locked="0"/>
    </xf>
    <xf numFmtId="206" fontId="8" fillId="0" borderId="34" xfId="0" applyNumberFormat="1" applyFont="1" applyFill="1" applyBorder="1" applyAlignment="1" applyProtection="1">
      <alignment vertical="center" shrinkToFit="1"/>
      <protection locked="0"/>
    </xf>
    <xf numFmtId="206" fontId="8" fillId="0" borderId="34" xfId="0" applyNumberFormat="1" applyFont="1" applyFill="1" applyBorder="1" applyAlignment="1">
      <alignment horizontal="right" vertical="center"/>
    </xf>
    <xf numFmtId="206" fontId="8" fillId="0" borderId="35" xfId="0" applyNumberFormat="1" applyFont="1" applyFill="1" applyBorder="1" applyAlignment="1">
      <alignment vertical="center"/>
    </xf>
    <xf numFmtId="206" fontId="8" fillId="0" borderId="38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206" fontId="8" fillId="0" borderId="40" xfId="0" applyNumberFormat="1" applyFont="1" applyFill="1" applyBorder="1" applyAlignment="1">
      <alignment vertical="center"/>
    </xf>
    <xf numFmtId="206" fontId="8" fillId="0" borderId="38" xfId="0" applyNumberFormat="1" applyFont="1" applyFill="1" applyBorder="1" applyAlignment="1" applyProtection="1">
      <alignment vertical="center"/>
      <protection locked="0"/>
    </xf>
    <xf numFmtId="0" fontId="15" fillId="0" borderId="3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206" fontId="8" fillId="0" borderId="33" xfId="0" applyNumberFormat="1" applyFont="1" applyFill="1" applyBorder="1" applyAlignment="1" applyProtection="1">
      <alignment vertical="center"/>
      <protection locked="0"/>
    </xf>
    <xf numFmtId="206" fontId="8" fillId="0" borderId="19" xfId="0" applyNumberFormat="1" applyFont="1" applyBorder="1" applyAlignment="1">
      <alignment vertical="center"/>
    </xf>
    <xf numFmtId="206" fontId="8" fillId="0" borderId="22" xfId="0" applyNumberFormat="1" applyFont="1" applyBorder="1" applyAlignment="1">
      <alignment vertical="center"/>
    </xf>
    <xf numFmtId="212" fontId="8" fillId="0" borderId="11" xfId="0" applyNumberFormat="1" applyFont="1" applyBorder="1" applyAlignment="1">
      <alignment vertical="center"/>
    </xf>
    <xf numFmtId="212" fontId="56" fillId="0" borderId="11" xfId="0" applyNumberFormat="1" applyFont="1" applyBorder="1" applyAlignment="1">
      <alignment vertical="center"/>
    </xf>
    <xf numFmtId="212" fontId="8" fillId="0" borderId="23" xfId="0" applyNumberFormat="1" applyFont="1" applyBorder="1" applyAlignment="1">
      <alignment vertical="center"/>
    </xf>
    <xf numFmtId="206" fontId="8" fillId="0" borderId="34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12" fontId="6" fillId="0" borderId="11" xfId="0" applyNumberFormat="1" applyFont="1" applyBorder="1" applyAlignment="1">
      <alignment vertical="center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6" fontId="8" fillId="0" borderId="19" xfId="0" applyNumberFormat="1" applyFont="1" applyFill="1" applyBorder="1" applyAlignment="1" applyProtection="1">
      <alignment horizontal="right" vertical="center"/>
      <protection locked="0"/>
    </xf>
    <xf numFmtId="206" fontId="8" fillId="0" borderId="10" xfId="0" applyNumberFormat="1" applyFont="1" applyFill="1" applyBorder="1" applyAlignment="1" applyProtection="1">
      <alignment horizontal="right" vertical="center"/>
      <protection locked="0"/>
    </xf>
    <xf numFmtId="206" fontId="6" fillId="0" borderId="33" xfId="0" applyNumberFormat="1" applyFont="1" applyFill="1" applyBorder="1" applyAlignment="1" applyProtection="1">
      <alignment vertical="center" shrinkToFit="1"/>
      <protection locked="0"/>
    </xf>
    <xf numFmtId="206" fontId="6" fillId="0" borderId="19" xfId="0" applyNumberFormat="1" applyFont="1" applyFill="1" applyBorder="1" applyAlignment="1" applyProtection="1">
      <alignment vertical="center" shrinkToFit="1"/>
      <protection locked="0"/>
    </xf>
    <xf numFmtId="207" fontId="8" fillId="5" borderId="19" xfId="0" applyNumberFormat="1" applyFont="1" applyFill="1" applyBorder="1" applyAlignment="1" applyProtection="1">
      <alignment vertical="center" shrinkToFit="1"/>
      <protection locked="0"/>
    </xf>
    <xf numFmtId="206" fontId="8" fillId="0" borderId="19" xfId="0" applyNumberFormat="1" applyFont="1" applyFill="1" applyBorder="1" applyAlignment="1" applyProtection="1">
      <alignment vertical="center" shrinkToFit="1"/>
      <protection locked="0"/>
    </xf>
    <xf numFmtId="206" fontId="8" fillId="0" borderId="22" xfId="0" applyNumberFormat="1" applyFont="1" applyFill="1" applyBorder="1" applyAlignment="1">
      <alignment vertical="center"/>
    </xf>
    <xf numFmtId="206" fontId="8" fillId="0" borderId="28" xfId="0" applyNumberFormat="1" applyFont="1" applyFill="1" applyBorder="1" applyAlignment="1">
      <alignment vertical="center"/>
    </xf>
    <xf numFmtId="0" fontId="7" fillId="0" borderId="0" xfId="61" applyFont="1" applyAlignment="1">
      <alignment horizontal="distributed"/>
      <protection/>
    </xf>
    <xf numFmtId="0" fontId="13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textRotation="255"/>
    </xf>
    <xf numFmtId="0" fontId="17" fillId="0" borderId="19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 textRotation="255" shrinkToFit="1"/>
    </xf>
    <xf numFmtId="0" fontId="8" fillId="0" borderId="45" xfId="0" applyFont="1" applyFill="1" applyBorder="1" applyAlignment="1">
      <alignment horizontal="center" vertical="center" textRotation="255" shrinkToFit="1"/>
    </xf>
    <xf numFmtId="0" fontId="8" fillId="0" borderId="46" xfId="0" applyFont="1" applyFill="1" applyBorder="1" applyAlignment="1">
      <alignment horizontal="center" vertical="center" textRotation="255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8" fillId="0" borderId="27" xfId="0" applyFont="1" applyFill="1" applyBorder="1" applyAlignment="1">
      <alignment horizontal="center" vertical="center" textRotation="255" shrinkToFit="1"/>
    </xf>
    <xf numFmtId="0" fontId="18" fillId="0" borderId="45" xfId="0" applyFont="1" applyFill="1" applyBorder="1" applyAlignment="1">
      <alignment horizontal="center" vertical="center" textRotation="255" shrinkToFit="1"/>
    </xf>
    <xf numFmtId="0" fontId="18" fillId="0" borderId="28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 indent="1" shrinkToFit="1"/>
    </xf>
    <xf numFmtId="0" fontId="8" fillId="0" borderId="10" xfId="0" applyFont="1" applyFill="1" applyBorder="1" applyAlignment="1">
      <alignment horizontal="distributed" vertical="center" indent="1" shrinkToFit="1"/>
    </xf>
    <xf numFmtId="0" fontId="8" fillId="0" borderId="14" xfId="0" applyFont="1" applyFill="1" applyBorder="1" applyAlignment="1">
      <alignment horizontal="distributed" vertical="center" indent="1" shrinkToFit="1"/>
    </xf>
    <xf numFmtId="0" fontId="18" fillId="0" borderId="16" xfId="0" applyFont="1" applyFill="1" applyBorder="1" applyAlignment="1">
      <alignment horizontal="center" vertical="center" textRotation="255"/>
    </xf>
    <xf numFmtId="0" fontId="18" fillId="0" borderId="50" xfId="0" applyFont="1" applyFill="1" applyBorder="1" applyAlignment="1">
      <alignment horizontal="center" vertical="center" textRotation="255"/>
    </xf>
    <xf numFmtId="0" fontId="18" fillId="0" borderId="16" xfId="0" applyFont="1" applyFill="1" applyBorder="1" applyAlignment="1">
      <alignment horizontal="center" vertical="center" textRotation="255" shrinkToFit="1"/>
    </xf>
    <xf numFmtId="0" fontId="18" fillId="0" borderId="50" xfId="0" applyFont="1" applyFill="1" applyBorder="1" applyAlignment="1">
      <alignment horizontal="center" vertical="center" textRotation="255" shrinkToFit="1"/>
    </xf>
    <xf numFmtId="0" fontId="8" fillId="0" borderId="4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distributed" vertical="center" shrinkToFit="1"/>
    </xf>
    <xf numFmtId="0" fontId="16" fillId="0" borderId="32" xfId="0" applyFont="1" applyFill="1" applyBorder="1" applyAlignment="1">
      <alignment horizontal="distributed" vertical="center" shrinkToFit="1"/>
    </xf>
    <xf numFmtId="0" fontId="16" fillId="0" borderId="10" xfId="0" applyFont="1" applyFill="1" applyBorder="1" applyAlignment="1">
      <alignment horizontal="distributed" vertical="center" shrinkToFit="1"/>
    </xf>
    <xf numFmtId="0" fontId="16" fillId="0" borderId="14" xfId="0" applyFont="1" applyFill="1" applyBorder="1" applyAlignment="1">
      <alignment horizontal="distributed" vertical="center" shrinkToFit="1"/>
    </xf>
    <xf numFmtId="0" fontId="16" fillId="0" borderId="16" xfId="0" applyFont="1" applyFill="1" applyBorder="1" applyAlignment="1">
      <alignment horizontal="distributed" vertical="center"/>
    </xf>
    <xf numFmtId="0" fontId="16" fillId="0" borderId="50" xfId="0" applyFont="1" applyFill="1" applyBorder="1" applyAlignment="1">
      <alignment horizontal="distributed" vertical="center"/>
    </xf>
    <xf numFmtId="0" fontId="16" fillId="0" borderId="44" xfId="0" applyFont="1" applyFill="1" applyBorder="1" applyAlignment="1">
      <alignment horizontal="center" vertical="center" textRotation="255" shrinkToFit="1"/>
    </xf>
    <xf numFmtId="0" fontId="16" fillId="0" borderId="35" xfId="0" applyFont="1" applyFill="1" applyBorder="1" applyAlignment="1">
      <alignment horizontal="center" vertical="center" textRotation="255" shrinkToFit="1"/>
    </xf>
    <xf numFmtId="0" fontId="16" fillId="0" borderId="43" xfId="0" applyFont="1" applyFill="1" applyBorder="1" applyAlignment="1">
      <alignment horizontal="center" vertical="center" textRotation="255" shrinkToFit="1"/>
    </xf>
    <xf numFmtId="0" fontId="16" fillId="0" borderId="51" xfId="0" applyFont="1" applyFill="1" applyBorder="1" applyAlignment="1">
      <alignment horizontal="center" vertical="center" textRotation="255" shrinkToFit="1"/>
    </xf>
    <xf numFmtId="0" fontId="16" fillId="0" borderId="52" xfId="0" applyFont="1" applyFill="1" applyBorder="1" applyAlignment="1">
      <alignment horizontal="center" vertical="center" textRotation="255" shrinkToFit="1"/>
    </xf>
    <xf numFmtId="0" fontId="16" fillId="0" borderId="53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9" fillId="0" borderId="5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textRotation="255" shrinkToFit="1"/>
    </xf>
    <xf numFmtId="0" fontId="8" fillId="0" borderId="43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51" xfId="0" applyFont="1" applyFill="1" applyBorder="1" applyAlignment="1">
      <alignment horizont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distributed" vertical="center" indent="1" shrinkToFit="1"/>
    </xf>
    <xf numFmtId="0" fontId="8" fillId="0" borderId="30" xfId="0" applyFont="1" applyFill="1" applyBorder="1" applyAlignment="1">
      <alignment horizontal="distributed" vertical="center" indent="1" shrinkToFit="1"/>
    </xf>
    <xf numFmtId="0" fontId="8" fillId="0" borderId="49" xfId="0" applyFont="1" applyFill="1" applyBorder="1" applyAlignment="1">
      <alignment horizontal="distributed" vertical="center" indent="1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28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0" borderId="17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distributed" vertical="center" indent="1" shrinkToFit="1"/>
    </xf>
    <xf numFmtId="0" fontId="6" fillId="0" borderId="14" xfId="0" applyFont="1" applyFill="1" applyBorder="1" applyAlignment="1">
      <alignment horizontal="distributed" vertical="center" indent="1" shrinkToFit="1"/>
    </xf>
    <xf numFmtId="205" fontId="6" fillId="5" borderId="29" xfId="0" applyNumberFormat="1" applyFont="1" applyFill="1" applyBorder="1" applyAlignment="1">
      <alignment vertical="center"/>
    </xf>
    <xf numFmtId="205" fontId="6" fillId="5" borderId="26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255" shrinkToFit="1"/>
    </xf>
    <xf numFmtId="0" fontId="17" fillId="0" borderId="45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205" fontId="6" fillId="5" borderId="16" xfId="0" applyNumberFormat="1" applyFont="1" applyFill="1" applyBorder="1" applyAlignment="1">
      <alignment vertical="center"/>
    </xf>
    <xf numFmtId="205" fontId="6" fillId="5" borderId="17" xfId="0" applyNumberFormat="1" applyFont="1" applyFill="1" applyBorder="1" applyAlignment="1">
      <alignment vertical="center"/>
    </xf>
    <xf numFmtId="205" fontId="6" fillId="5" borderId="27" xfId="0" applyNumberFormat="1" applyFont="1" applyFill="1" applyBorder="1" applyAlignment="1">
      <alignment vertical="center"/>
    </xf>
    <xf numFmtId="205" fontId="6" fillId="5" borderId="2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16" fillId="0" borderId="27" xfId="0" applyFont="1" applyFill="1" applyBorder="1" applyAlignment="1">
      <alignment horizontal="center" vertical="center" textRotation="255"/>
    </xf>
    <xf numFmtId="0" fontId="16" fillId="0" borderId="45" xfId="0" applyFont="1" applyFill="1" applyBorder="1" applyAlignment="1">
      <alignment horizontal="center" vertical="center" textRotation="255"/>
    </xf>
    <xf numFmtId="0" fontId="16" fillId="0" borderId="28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distributed" vertical="center"/>
    </xf>
    <xf numFmtId="206" fontId="8" fillId="0" borderId="27" xfId="0" applyNumberFormat="1" applyFont="1" applyBorder="1" applyAlignment="1">
      <alignment horizontal="right" vertical="center"/>
    </xf>
    <xf numFmtId="206" fontId="8" fillId="0" borderId="28" xfId="0" applyNumberFormat="1" applyFont="1" applyBorder="1" applyAlignment="1">
      <alignment horizontal="right" vertical="center"/>
    </xf>
    <xf numFmtId="212" fontId="8" fillId="0" borderId="29" xfId="0" applyNumberFormat="1" applyFont="1" applyBorder="1" applyAlignment="1">
      <alignment horizontal="right" vertical="center"/>
    </xf>
    <xf numFmtId="212" fontId="8" fillId="0" borderId="26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distributed" vertical="center" shrinkToFit="1"/>
    </xf>
    <xf numFmtId="0" fontId="15" fillId="0" borderId="50" xfId="0" applyFont="1" applyFill="1" applyBorder="1" applyAlignment="1">
      <alignment horizontal="distributed" vertical="center" shrinkToFit="1"/>
    </xf>
    <xf numFmtId="0" fontId="15" fillId="0" borderId="17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distributed" vertical="center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9" xfId="0" applyNumberFormat="1" applyFont="1" applyFill="1" applyBorder="1" applyAlignment="1" applyProtection="1">
      <alignment vertical="center" shrinkToFit="1"/>
      <protection locked="0"/>
    </xf>
    <xf numFmtId="207" fontId="8" fillId="5" borderId="35" xfId="0" applyNumberFormat="1" applyFont="1" applyFill="1" applyBorder="1" applyAlignment="1" applyProtection="1">
      <alignment vertical="center" shrinkToFit="1"/>
      <protection locked="0"/>
    </xf>
    <xf numFmtId="207" fontId="8" fillId="5" borderId="40" xfId="0" applyNumberFormat="1" applyFont="1" applyFill="1" applyBorder="1" applyAlignment="1" applyProtection="1">
      <alignment vertical="center" shrinkToFit="1"/>
      <protection locked="0"/>
    </xf>
    <xf numFmtId="0" fontId="17" fillId="0" borderId="50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textRotation="255" shrinkToFit="1"/>
    </xf>
    <xf numFmtId="0" fontId="15" fillId="0" borderId="50" xfId="0" applyFont="1" applyFill="1" applyBorder="1" applyAlignment="1">
      <alignment horizontal="center" vertical="center" textRotation="255" shrinkToFit="1"/>
    </xf>
    <xf numFmtId="0" fontId="15" fillId="0" borderId="17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29" xfId="0" applyNumberFormat="1" applyFont="1" applyFill="1" applyBorder="1" applyAlignment="1" applyProtection="1">
      <alignment vertical="center" shrinkToFit="1"/>
      <protection locked="0"/>
    </xf>
    <xf numFmtId="207" fontId="8" fillId="5" borderId="26" xfId="0" applyNumberFormat="1" applyFont="1" applyFill="1" applyBorder="1" applyAlignment="1" applyProtection="1">
      <alignment vertical="center" shrinkToFit="1"/>
      <protection locked="0"/>
    </xf>
    <xf numFmtId="207" fontId="8" fillId="5" borderId="16" xfId="0" applyNumberFormat="1" applyFont="1" applyFill="1" applyBorder="1" applyAlignment="1" applyProtection="1">
      <alignment vertical="center" shrinkToFit="1"/>
      <protection locked="0"/>
    </xf>
    <xf numFmtId="207" fontId="8" fillId="5" borderId="17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distributed" vertical="center"/>
    </xf>
    <xf numFmtId="0" fontId="15" fillId="0" borderId="50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 textRotation="255" wrapText="1"/>
    </xf>
    <xf numFmtId="0" fontId="8" fillId="0" borderId="10" xfId="0" applyFont="1" applyFill="1" applyBorder="1" applyAlignment="1">
      <alignment horizontal="distributed" vertical="center" textRotation="255" wrapText="1"/>
    </xf>
    <xf numFmtId="0" fontId="15" fillId="0" borderId="13" xfId="0" applyFont="1" applyFill="1" applyBorder="1" applyAlignment="1">
      <alignment horizontal="distributed" vertical="center" shrinkToFit="1"/>
    </xf>
    <xf numFmtId="0" fontId="15" fillId="0" borderId="24" xfId="0" applyFont="1" applyFill="1" applyBorder="1" applyAlignment="1">
      <alignment horizontal="distributed" vertical="center"/>
    </xf>
    <xf numFmtId="0" fontId="15" fillId="0" borderId="35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51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distributed" vertical="center"/>
    </xf>
    <xf numFmtId="0" fontId="15" fillId="0" borderId="4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 shrinkToFi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distributed" vertical="center" textRotation="255"/>
    </xf>
    <xf numFmtId="0" fontId="15" fillId="0" borderId="50" xfId="0" applyFont="1" applyFill="1" applyBorder="1" applyAlignment="1">
      <alignment horizontal="distributed" vertical="center" textRotation="255"/>
    </xf>
    <xf numFmtId="0" fontId="15" fillId="0" borderId="54" xfId="0" applyFont="1" applyFill="1" applyBorder="1" applyAlignment="1">
      <alignment horizontal="distributed" vertical="center" textRotation="255"/>
    </xf>
    <xf numFmtId="0" fontId="15" fillId="0" borderId="52" xfId="0" applyFont="1" applyFill="1" applyBorder="1" applyAlignment="1">
      <alignment horizontal="distributed" vertical="center"/>
    </xf>
    <xf numFmtId="0" fontId="15" fillId="0" borderId="53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>
      <alignment horizontal="center" vertical="center" textRotation="255"/>
    </xf>
    <xf numFmtId="0" fontId="8" fillId="0" borderId="54" xfId="0" applyFont="1" applyFill="1" applyBorder="1" applyAlignment="1">
      <alignment horizontal="center" vertical="center" textRotation="255"/>
    </xf>
    <xf numFmtId="0" fontId="15" fillId="0" borderId="44" xfId="0" applyFont="1" applyFill="1" applyBorder="1" applyAlignment="1">
      <alignment horizontal="distributed" vertical="center" wrapText="1" shrinkToFit="1"/>
    </xf>
    <xf numFmtId="0" fontId="15" fillId="0" borderId="24" xfId="0" applyFont="1" applyFill="1" applyBorder="1" applyAlignment="1">
      <alignment horizontal="distributed" vertical="center" shrinkToFit="1"/>
    </xf>
    <xf numFmtId="0" fontId="15" fillId="0" borderId="35" xfId="0" applyFont="1" applyFill="1" applyBorder="1" applyAlignment="1">
      <alignment horizontal="distributed" vertical="center" shrinkToFit="1"/>
    </xf>
    <xf numFmtId="0" fontId="15" fillId="0" borderId="43" xfId="0" applyFont="1" applyFill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51" xfId="0" applyFont="1" applyFill="1" applyBorder="1" applyAlignment="1">
      <alignment horizontal="distributed" vertical="center" shrinkToFit="1"/>
    </xf>
    <xf numFmtId="0" fontId="15" fillId="0" borderId="18" xfId="0" applyFont="1" applyFill="1" applyBorder="1" applyAlignment="1">
      <alignment horizontal="distributed" vertical="center" shrinkToFit="1"/>
    </xf>
    <xf numFmtId="0" fontId="15" fillId="0" borderId="12" xfId="0" applyFont="1" applyFill="1" applyBorder="1" applyAlignment="1">
      <alignment horizontal="distributed" vertical="center" shrinkToFit="1"/>
    </xf>
    <xf numFmtId="0" fontId="15" fillId="0" borderId="40" xfId="0" applyFont="1" applyFill="1" applyBorder="1" applyAlignment="1">
      <alignment horizontal="distributed" vertical="center" shrinkToFit="1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 textRotation="255"/>
    </xf>
    <xf numFmtId="0" fontId="17" fillId="0" borderId="45" xfId="0" applyFont="1" applyFill="1" applyBorder="1" applyAlignment="1">
      <alignment vertical="center"/>
    </xf>
    <xf numFmtId="0" fontId="17" fillId="0" borderId="46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distributed" vertical="center" shrinkToFit="1"/>
    </xf>
    <xf numFmtId="0" fontId="8" fillId="0" borderId="28" xfId="0" applyFont="1" applyFill="1" applyBorder="1" applyAlignment="1">
      <alignment horizontal="center" vertical="center" textRotation="255"/>
    </xf>
    <xf numFmtId="0" fontId="15" fillId="0" borderId="17" xfId="0" applyFont="1" applyFill="1" applyBorder="1" applyAlignment="1">
      <alignment horizontal="distributed" vertical="center" wrapText="1" shrinkToFit="1"/>
    </xf>
    <xf numFmtId="0" fontId="15" fillId="0" borderId="10" xfId="0" applyFont="1" applyFill="1" applyBorder="1" applyAlignment="1">
      <alignment horizontal="distributed" vertical="center" wrapText="1" shrinkToFit="1"/>
    </xf>
    <xf numFmtId="0" fontId="15" fillId="0" borderId="14" xfId="0" applyFont="1" applyFill="1" applyBorder="1" applyAlignment="1">
      <alignment horizontal="distributed" vertical="center" shrinkToFit="1"/>
    </xf>
    <xf numFmtId="0" fontId="8" fillId="0" borderId="19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textRotation="255" shrinkToFit="1"/>
    </xf>
    <xf numFmtId="0" fontId="16" fillId="0" borderId="28" xfId="0" applyFont="1" applyFill="1" applyBorder="1" applyAlignment="1">
      <alignment horizontal="center" vertical="center" textRotation="255" shrinkToFit="1"/>
    </xf>
    <xf numFmtId="0" fontId="15" fillId="0" borderId="40" xfId="0" applyFont="1" applyFill="1" applyBorder="1" applyAlignment="1">
      <alignment horizontal="center" vertical="center" textRotation="255"/>
    </xf>
    <xf numFmtId="0" fontId="15" fillId="0" borderId="34" xfId="0" applyFont="1" applyFill="1" applyBorder="1" applyAlignment="1">
      <alignment horizontal="center" vertical="center" textRotation="255"/>
    </xf>
    <xf numFmtId="0" fontId="15" fillId="0" borderId="4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43" xfId="0" applyFont="1" applyFill="1" applyBorder="1" applyAlignment="1">
      <alignment horizontal="center" vertical="distributed" textRotation="255"/>
    </xf>
    <xf numFmtId="0" fontId="8" fillId="0" borderId="51" xfId="0" applyFont="1" applyFill="1" applyBorder="1" applyAlignment="1">
      <alignment horizontal="center" vertical="distributed" textRotation="255"/>
    </xf>
    <xf numFmtId="0" fontId="8" fillId="0" borderId="52" xfId="0" applyFont="1" applyFill="1" applyBorder="1" applyAlignment="1">
      <alignment horizontal="center" vertical="distributed" textRotation="255"/>
    </xf>
    <xf numFmtId="0" fontId="8" fillId="0" borderId="53" xfId="0" applyFont="1" applyFill="1" applyBorder="1" applyAlignment="1">
      <alignment horizontal="center" vertical="distributed" textRotation="255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40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textRotation="255" shrinkToFit="1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51" xfId="0" applyFont="1" applyFill="1" applyBorder="1" applyAlignment="1">
      <alignment horizontal="center" vertical="center" wrapText="1" shrinkToFit="1"/>
    </xf>
    <xf numFmtId="0" fontId="15" fillId="0" borderId="50" xfId="0" applyFont="1" applyFill="1" applyBorder="1" applyAlignment="1">
      <alignment horizontal="center" vertical="center" textRotation="255"/>
    </xf>
    <xf numFmtId="0" fontId="8" fillId="0" borderId="46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50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 shrinkToFit="1"/>
    </xf>
    <xf numFmtId="0" fontId="8" fillId="0" borderId="35" xfId="0" applyFont="1" applyFill="1" applyBorder="1" applyAlignment="1">
      <alignment horizontal="center" vertical="center" textRotation="255" shrinkToFit="1"/>
    </xf>
    <xf numFmtId="0" fontId="8" fillId="0" borderId="43" xfId="0" applyFont="1" applyFill="1" applyBorder="1" applyAlignment="1">
      <alignment horizontal="center" vertical="center" textRotation="255" shrinkToFit="1"/>
    </xf>
    <xf numFmtId="0" fontId="8" fillId="0" borderId="51" xfId="0" applyFont="1" applyFill="1" applyBorder="1" applyAlignment="1">
      <alignment horizontal="center" vertical="center" textRotation="255" shrinkToFit="1"/>
    </xf>
    <xf numFmtId="0" fontId="8" fillId="0" borderId="40" xfId="0" applyFont="1" applyFill="1" applyBorder="1" applyAlignment="1">
      <alignment horizontal="center" vertical="center" textRotation="255" shrinkToFi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distributed" textRotation="255" indent="1" shrinkToFit="1"/>
    </xf>
    <xf numFmtId="0" fontId="8" fillId="0" borderId="35" xfId="0" applyFont="1" applyFill="1" applyBorder="1" applyAlignment="1">
      <alignment horizontal="center" vertical="distributed" textRotation="255" indent="1" shrinkToFit="1"/>
    </xf>
    <xf numFmtId="0" fontId="8" fillId="0" borderId="0" xfId="0" applyFont="1" applyFill="1" applyBorder="1" applyAlignment="1">
      <alignment horizontal="center" vertical="distributed" textRotation="255" indent="1" shrinkToFit="1"/>
    </xf>
    <xf numFmtId="0" fontId="8" fillId="0" borderId="51" xfId="0" applyFont="1" applyFill="1" applyBorder="1" applyAlignment="1">
      <alignment horizontal="center" vertical="distributed" textRotation="255" indent="1" shrinkToFit="1"/>
    </xf>
    <xf numFmtId="0" fontId="8" fillId="0" borderId="12" xfId="0" applyFont="1" applyFill="1" applyBorder="1" applyAlignment="1">
      <alignment horizontal="center" vertical="distributed" textRotation="255" indent="1" shrinkToFit="1"/>
    </xf>
    <xf numFmtId="0" fontId="8" fillId="0" borderId="40" xfId="0" applyFont="1" applyFill="1" applyBorder="1" applyAlignment="1">
      <alignment horizontal="center" vertical="distributed" textRotation="255" indent="1" shrinkToFit="1"/>
    </xf>
    <xf numFmtId="0" fontId="8" fillId="0" borderId="24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60" xfId="0" applyFont="1" applyFill="1" applyBorder="1" applyAlignment="1">
      <alignment horizontal="center" vertical="center" textRotation="255" shrinkToFit="1"/>
    </xf>
    <xf numFmtId="0" fontId="8" fillId="0" borderId="53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distributed" textRotation="255" indent="1"/>
    </xf>
    <xf numFmtId="0" fontId="8" fillId="0" borderId="50" xfId="0" applyFont="1" applyFill="1" applyBorder="1" applyAlignment="1">
      <alignment horizontal="center" vertical="distributed" textRotation="255" indent="1"/>
    </xf>
    <xf numFmtId="0" fontId="8" fillId="0" borderId="17" xfId="0" applyFont="1" applyFill="1" applyBorder="1" applyAlignment="1">
      <alignment horizontal="center" vertical="distributed" textRotation="255" indent="1"/>
    </xf>
    <xf numFmtId="0" fontId="8" fillId="0" borderId="61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63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distributed" textRotation="255" indent="1"/>
    </xf>
    <xf numFmtId="0" fontId="8" fillId="0" borderId="44" xfId="0" applyFont="1" applyFill="1" applyBorder="1" applyAlignment="1">
      <alignment horizontal="center" vertical="distributed" textRotation="255"/>
    </xf>
    <xf numFmtId="0" fontId="8" fillId="0" borderId="35" xfId="0" applyFont="1" applyFill="1" applyBorder="1" applyAlignment="1">
      <alignment horizontal="center" vertical="distributed" textRotation="255"/>
    </xf>
    <xf numFmtId="0" fontId="8" fillId="0" borderId="43" xfId="0" applyFont="1" applyFill="1" applyBorder="1" applyAlignment="1">
      <alignment horizontal="center" vertical="distributed" textRotation="255"/>
    </xf>
    <xf numFmtId="0" fontId="8" fillId="0" borderId="51" xfId="0" applyFont="1" applyFill="1" applyBorder="1" applyAlignment="1">
      <alignment horizontal="center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43" xfId="0" applyFont="1" applyFill="1" applyBorder="1" applyAlignment="1">
      <alignment horizontal="center" vertical="distributed" textRotation="255" indent="1"/>
    </xf>
    <xf numFmtId="0" fontId="8" fillId="0" borderId="51" xfId="0" applyFont="1" applyFill="1" applyBorder="1" applyAlignment="1">
      <alignment horizontal="center" vertical="distributed" textRotation="255" indent="1"/>
    </xf>
    <xf numFmtId="0" fontId="8" fillId="0" borderId="18" xfId="0" applyFont="1" applyFill="1" applyBorder="1" applyAlignment="1">
      <alignment horizontal="center" vertical="distributed" textRotation="255" indent="1"/>
    </xf>
    <xf numFmtId="0" fontId="8" fillId="0" borderId="40" xfId="0" applyFont="1" applyFill="1" applyBorder="1" applyAlignment="1">
      <alignment horizontal="center" vertical="distributed" textRotation="255" indent="1"/>
    </xf>
    <xf numFmtId="0" fontId="8" fillId="0" borderId="44" xfId="0" applyFont="1" applyFill="1" applyBorder="1" applyAlignment="1">
      <alignment horizontal="center" vertical="distributed" textRotation="255" indent="1"/>
    </xf>
    <xf numFmtId="0" fontId="8" fillId="0" borderId="35" xfId="0" applyFont="1" applyFill="1" applyBorder="1" applyAlignment="1">
      <alignment horizontal="center" vertical="distributed" textRotation="255" indent="1"/>
    </xf>
    <xf numFmtId="0" fontId="8" fillId="0" borderId="44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43" xfId="0" applyFont="1" applyFill="1" applyBorder="1" applyAlignment="1">
      <alignment horizontal="center" vertical="center" textRotation="255"/>
    </xf>
    <xf numFmtId="0" fontId="8" fillId="0" borderId="51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 shrinkToFit="1"/>
    </xf>
    <xf numFmtId="0" fontId="8" fillId="0" borderId="52" xfId="0" applyFont="1" applyFill="1" applyBorder="1" applyAlignment="1">
      <alignment horizontal="center" vertical="distributed" textRotation="255"/>
    </xf>
    <xf numFmtId="0" fontId="8" fillId="0" borderId="53" xfId="0" applyFont="1" applyFill="1" applyBorder="1" applyAlignment="1">
      <alignment horizontal="center" vertical="distributed" textRotation="255"/>
    </xf>
    <xf numFmtId="0" fontId="8" fillId="0" borderId="44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6</xdr:col>
      <xdr:colOff>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05075" y="12382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05075" y="15144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6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00550" y="2619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133350</xdr:rowOff>
    </xdr:from>
    <xdr:to>
      <xdr:col>6</xdr:col>
      <xdr:colOff>0</xdr:colOff>
      <xdr:row>12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410075" y="344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4400550" y="372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6</xdr:col>
      <xdr:colOff>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400550" y="4000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1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2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152400</xdr:rowOff>
    </xdr:from>
    <xdr:to>
      <xdr:col>6</xdr:col>
      <xdr:colOff>0</xdr:colOff>
      <xdr:row>26</xdr:row>
      <xdr:rowOff>161925</xdr:rowOff>
    </xdr:to>
    <xdr:sp>
      <xdr:nvSpPr>
        <xdr:cNvPr id="13" name="Freeform 33"/>
        <xdr:cNvSpPr>
          <a:spLocks/>
        </xdr:cNvSpPr>
      </xdr:nvSpPr>
      <xdr:spPr>
        <a:xfrm>
          <a:off x="4400550" y="68675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4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142875</xdr:rowOff>
    </xdr:from>
    <xdr:to>
      <xdr:col>6</xdr:col>
      <xdr:colOff>9525</xdr:colOff>
      <xdr:row>24</xdr:row>
      <xdr:rowOff>152400</xdr:rowOff>
    </xdr:to>
    <xdr:sp>
      <xdr:nvSpPr>
        <xdr:cNvPr id="15" name="Freeform 41"/>
        <xdr:cNvSpPr>
          <a:spLocks/>
        </xdr:cNvSpPr>
      </xdr:nvSpPr>
      <xdr:spPr>
        <a:xfrm>
          <a:off x="4400550" y="6305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133350</xdr:rowOff>
    </xdr:from>
    <xdr:to>
      <xdr:col>6</xdr:col>
      <xdr:colOff>0</xdr:colOff>
      <xdr:row>25</xdr:row>
      <xdr:rowOff>133350</xdr:rowOff>
    </xdr:to>
    <xdr:sp>
      <xdr:nvSpPr>
        <xdr:cNvPr id="16" name="Line 42"/>
        <xdr:cNvSpPr>
          <a:spLocks/>
        </xdr:cNvSpPr>
      </xdr:nvSpPr>
      <xdr:spPr>
        <a:xfrm>
          <a:off x="4400550" y="65722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133350</xdr:rowOff>
    </xdr:from>
    <xdr:to>
      <xdr:col>6</xdr:col>
      <xdr:colOff>0</xdr:colOff>
      <xdr:row>6</xdr:row>
      <xdr:rowOff>133350</xdr:rowOff>
    </xdr:to>
    <xdr:sp>
      <xdr:nvSpPr>
        <xdr:cNvPr id="17" name="Line 2"/>
        <xdr:cNvSpPr>
          <a:spLocks/>
        </xdr:cNvSpPr>
      </xdr:nvSpPr>
      <xdr:spPr>
        <a:xfrm>
          <a:off x="2505075" y="179070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142875</xdr:rowOff>
    </xdr:from>
    <xdr:to>
      <xdr:col>6</xdr:col>
      <xdr:colOff>9525</xdr:colOff>
      <xdr:row>18</xdr:row>
      <xdr:rowOff>152400</xdr:rowOff>
    </xdr:to>
    <xdr:sp>
      <xdr:nvSpPr>
        <xdr:cNvPr id="18" name="Freeform 11"/>
        <xdr:cNvSpPr>
          <a:spLocks/>
        </xdr:cNvSpPr>
      </xdr:nvSpPr>
      <xdr:spPr>
        <a:xfrm>
          <a:off x="4400550" y="511492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133350</xdr:rowOff>
    </xdr:from>
    <xdr:to>
      <xdr:col>6</xdr:col>
      <xdr:colOff>9525</xdr:colOff>
      <xdr:row>19</xdr:row>
      <xdr:rowOff>142875</xdr:rowOff>
    </xdr:to>
    <xdr:sp>
      <xdr:nvSpPr>
        <xdr:cNvPr id="19" name="Freeform 11"/>
        <xdr:cNvSpPr>
          <a:spLocks/>
        </xdr:cNvSpPr>
      </xdr:nvSpPr>
      <xdr:spPr>
        <a:xfrm>
          <a:off x="4400550" y="538162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0</xdr:rowOff>
    </xdr:from>
    <xdr:to>
      <xdr:col>6</xdr:col>
      <xdr:colOff>9525</xdr:colOff>
      <xdr:row>21</xdr:row>
      <xdr:rowOff>9525</xdr:rowOff>
    </xdr:to>
    <xdr:sp>
      <xdr:nvSpPr>
        <xdr:cNvPr id="20" name="Freeform 11"/>
        <xdr:cNvSpPr>
          <a:spLocks/>
        </xdr:cNvSpPr>
      </xdr:nvSpPr>
      <xdr:spPr>
        <a:xfrm>
          <a:off x="4400550" y="57054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114300</xdr:rowOff>
    </xdr:from>
    <xdr:to>
      <xdr:col>6</xdr:col>
      <xdr:colOff>9525</xdr:colOff>
      <xdr:row>22</xdr:row>
      <xdr:rowOff>123825</xdr:rowOff>
    </xdr:to>
    <xdr:sp>
      <xdr:nvSpPr>
        <xdr:cNvPr id="21" name="Freeform 41"/>
        <xdr:cNvSpPr>
          <a:spLocks/>
        </xdr:cNvSpPr>
      </xdr:nvSpPr>
      <xdr:spPr>
        <a:xfrm>
          <a:off x="4400550" y="60007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407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90" zoomScaleSheetLayoutView="90" zoomScalePageLayoutView="0" workbookViewId="0" topLeftCell="A1">
      <selection activeCell="A15" sqref="A15"/>
    </sheetView>
  </sheetViews>
  <sheetFormatPr defaultColWidth="9.00390625" defaultRowHeight="13.5"/>
  <cols>
    <col min="1" max="16384" width="9.00390625" style="1" customWidth="1"/>
  </cols>
  <sheetData>
    <row r="2" spans="1:8" ht="23.25">
      <c r="A2" s="181" t="s">
        <v>250</v>
      </c>
      <c r="B2" s="182"/>
      <c r="C2" s="182"/>
      <c r="D2" s="182"/>
      <c r="E2" s="182"/>
      <c r="F2" s="182"/>
      <c r="G2" s="182"/>
      <c r="H2" s="18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7.75">
      <c r="A9" s="180" t="s">
        <v>91</v>
      </c>
      <c r="B9" s="180"/>
      <c r="C9" s="180"/>
      <c r="D9" s="180"/>
      <c r="E9" s="180"/>
      <c r="F9" s="180"/>
      <c r="G9" s="180"/>
      <c r="H9" s="180"/>
    </row>
    <row r="10" spans="1:8" ht="27.7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83" t="s">
        <v>251</v>
      </c>
      <c r="B14" s="184"/>
      <c r="C14" s="184"/>
      <c r="D14" s="184"/>
      <c r="E14" s="184"/>
      <c r="F14" s="184"/>
      <c r="G14" s="184"/>
      <c r="H14" s="184"/>
    </row>
    <row r="39" spans="2:8" ht="23.25">
      <c r="B39" s="179" t="s">
        <v>124</v>
      </c>
      <c r="C39" s="179"/>
      <c r="D39" s="179"/>
      <c r="E39" s="179"/>
      <c r="F39" s="179"/>
      <c r="G39" s="179"/>
      <c r="H39" s="4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4" sqref="D24"/>
    </sheetView>
  </sheetViews>
  <sheetFormatPr defaultColWidth="9.00390625" defaultRowHeight="21.75" customHeight="1"/>
  <cols>
    <col min="1" max="1" width="3.75390625" style="33" customWidth="1"/>
    <col min="2" max="2" width="3.375" style="33" customWidth="1"/>
    <col min="3" max="3" width="25.75390625" style="33" customWidth="1"/>
    <col min="4" max="4" width="24.75390625" style="34" customWidth="1"/>
    <col min="5" max="6" width="9.00390625" style="35" customWidth="1"/>
    <col min="7" max="7" width="5.875" style="33" customWidth="1"/>
    <col min="8" max="16384" width="9.00390625" style="33" customWidth="1"/>
  </cols>
  <sheetData>
    <row r="1" ht="21.75" customHeight="1">
      <c r="D1" s="34" t="s">
        <v>82</v>
      </c>
    </row>
    <row r="5" spans="1:7" ht="21.75" customHeight="1">
      <c r="A5" s="34" t="s">
        <v>83</v>
      </c>
      <c r="B5" s="186" t="s">
        <v>70</v>
      </c>
      <c r="C5" s="186"/>
      <c r="G5" s="37">
        <v>1</v>
      </c>
    </row>
    <row r="6" spans="1:7" ht="21.75" customHeight="1">
      <c r="A6" s="34" t="s">
        <v>84</v>
      </c>
      <c r="B6" s="186" t="s">
        <v>71</v>
      </c>
      <c r="C6" s="186"/>
      <c r="G6" s="37">
        <v>7</v>
      </c>
    </row>
    <row r="7" spans="1:7" ht="21.75" customHeight="1">
      <c r="A7" s="34"/>
      <c r="B7" s="36"/>
      <c r="C7" s="36" t="s">
        <v>112</v>
      </c>
      <c r="G7" s="37">
        <v>7</v>
      </c>
    </row>
    <row r="8" spans="1:7" ht="21.75" customHeight="1">
      <c r="A8" s="185"/>
      <c r="B8" s="185"/>
      <c r="C8" s="36" t="s">
        <v>72</v>
      </c>
      <c r="D8" s="39" t="s">
        <v>252</v>
      </c>
      <c r="G8" s="37">
        <v>10</v>
      </c>
    </row>
    <row r="9" spans="1:7" ht="21.75" customHeight="1">
      <c r="A9" s="185"/>
      <c r="B9" s="185"/>
      <c r="C9" s="36" t="s">
        <v>55</v>
      </c>
      <c r="D9" s="39" t="s">
        <v>253</v>
      </c>
      <c r="G9" s="37">
        <v>11</v>
      </c>
    </row>
    <row r="10" spans="1:7" ht="21.75" customHeight="1">
      <c r="A10" s="185"/>
      <c r="B10" s="185"/>
      <c r="C10" s="36" t="s">
        <v>73</v>
      </c>
      <c r="D10" s="40" t="s">
        <v>230</v>
      </c>
      <c r="G10" s="37">
        <v>13</v>
      </c>
    </row>
    <row r="11" spans="1:7" ht="21.75" customHeight="1">
      <c r="A11" s="185"/>
      <c r="B11" s="185"/>
      <c r="C11" s="36" t="s">
        <v>163</v>
      </c>
      <c r="D11" s="40" t="s">
        <v>230</v>
      </c>
      <c r="G11" s="37">
        <v>13</v>
      </c>
    </row>
    <row r="12" spans="1:7" ht="21.75" customHeight="1">
      <c r="A12" s="185"/>
      <c r="B12" s="185"/>
      <c r="C12" s="36" t="s">
        <v>164</v>
      </c>
      <c r="D12" s="40" t="s">
        <v>230</v>
      </c>
      <c r="G12" s="37">
        <v>13</v>
      </c>
    </row>
    <row r="13" spans="1:7" ht="21.75" customHeight="1">
      <c r="A13" s="185"/>
      <c r="B13" s="185"/>
      <c r="C13" s="36" t="s">
        <v>74</v>
      </c>
      <c r="D13" s="40" t="s">
        <v>230</v>
      </c>
      <c r="G13" s="37">
        <v>14</v>
      </c>
    </row>
    <row r="14" spans="1:7" ht="21.75" customHeight="1">
      <c r="A14" s="185"/>
      <c r="B14" s="185"/>
      <c r="C14" s="36" t="s">
        <v>165</v>
      </c>
      <c r="D14" s="40" t="s">
        <v>230</v>
      </c>
      <c r="G14" s="37">
        <v>14</v>
      </c>
    </row>
    <row r="15" spans="1:7" ht="21.75" customHeight="1">
      <c r="A15" s="185"/>
      <c r="B15" s="185"/>
      <c r="C15" s="36" t="s">
        <v>75</v>
      </c>
      <c r="D15" s="40" t="s">
        <v>230</v>
      </c>
      <c r="G15" s="37">
        <v>15</v>
      </c>
    </row>
    <row r="16" spans="1:7" ht="21.75" customHeight="1">
      <c r="A16" s="185"/>
      <c r="B16" s="185"/>
      <c r="C16" s="36" t="s">
        <v>76</v>
      </c>
      <c r="D16" s="39" t="s">
        <v>254</v>
      </c>
      <c r="G16" s="37">
        <v>23</v>
      </c>
    </row>
    <row r="17" spans="1:7" ht="21.75" customHeight="1">
      <c r="A17" s="185"/>
      <c r="B17" s="185"/>
      <c r="C17" s="36" t="s">
        <v>77</v>
      </c>
      <c r="D17" s="40" t="s">
        <v>230</v>
      </c>
      <c r="G17" s="37">
        <v>24</v>
      </c>
    </row>
    <row r="18" spans="1:7" ht="21.75" customHeight="1">
      <c r="A18" s="185"/>
      <c r="B18" s="185"/>
      <c r="C18" s="36" t="s">
        <v>78</v>
      </c>
      <c r="D18" s="40" t="s">
        <v>230</v>
      </c>
      <c r="G18" s="37">
        <v>26</v>
      </c>
    </row>
    <row r="19" spans="1:7" ht="21.75" customHeight="1">
      <c r="A19" s="185"/>
      <c r="B19" s="185"/>
      <c r="C19" s="36" t="s">
        <v>201</v>
      </c>
      <c r="D19" s="39" t="s">
        <v>255</v>
      </c>
      <c r="G19" s="37">
        <v>26</v>
      </c>
    </row>
    <row r="20" spans="1:7" ht="21.75" customHeight="1">
      <c r="A20" s="34"/>
      <c r="B20" s="34"/>
      <c r="C20" s="36" t="s">
        <v>224</v>
      </c>
      <c r="D20" s="39" t="s">
        <v>256</v>
      </c>
      <c r="G20" s="37">
        <v>26</v>
      </c>
    </row>
    <row r="21" spans="1:7" ht="14.25" customHeight="1">
      <c r="A21" s="185"/>
      <c r="B21" s="185"/>
      <c r="C21" s="187" t="s">
        <v>214</v>
      </c>
      <c r="D21" s="40" t="s">
        <v>257</v>
      </c>
      <c r="G21" s="188">
        <v>27</v>
      </c>
    </row>
    <row r="22" spans="1:7" ht="14.25" customHeight="1">
      <c r="A22" s="185"/>
      <c r="B22" s="185"/>
      <c r="C22" s="187"/>
      <c r="D22" s="40" t="s">
        <v>258</v>
      </c>
      <c r="G22" s="188"/>
    </row>
    <row r="23" spans="1:7" ht="18.75" customHeight="1">
      <c r="A23" s="185"/>
      <c r="B23" s="185"/>
      <c r="C23" s="36" t="s">
        <v>188</v>
      </c>
      <c r="D23" s="39" t="s">
        <v>259</v>
      </c>
      <c r="G23" s="37">
        <v>33</v>
      </c>
    </row>
    <row r="24" spans="1:7" ht="3" customHeight="1">
      <c r="A24" s="34"/>
      <c r="B24" s="34"/>
      <c r="C24" s="36"/>
      <c r="D24" s="39"/>
      <c r="G24" s="37"/>
    </row>
    <row r="25" spans="1:7" ht="21.75" customHeight="1">
      <c r="A25" s="185"/>
      <c r="B25" s="185"/>
      <c r="C25" s="36" t="s">
        <v>79</v>
      </c>
      <c r="D25" s="40" t="s">
        <v>230</v>
      </c>
      <c r="G25" s="37">
        <v>33</v>
      </c>
    </row>
    <row r="26" spans="1:7" ht="21.75" customHeight="1">
      <c r="A26" s="185"/>
      <c r="B26" s="185"/>
      <c r="C26" s="36" t="s">
        <v>80</v>
      </c>
      <c r="D26" s="40" t="s">
        <v>230</v>
      </c>
      <c r="G26" s="37">
        <v>34</v>
      </c>
    </row>
    <row r="27" spans="1:7" ht="21.75" customHeight="1">
      <c r="A27" s="185"/>
      <c r="B27" s="185"/>
      <c r="C27" s="36" t="s">
        <v>81</v>
      </c>
      <c r="D27" s="40" t="s">
        <v>230</v>
      </c>
      <c r="G27" s="37">
        <v>46</v>
      </c>
    </row>
    <row r="28" spans="1:7" ht="21.75" customHeight="1">
      <c r="A28" s="185"/>
      <c r="B28" s="185"/>
      <c r="G28" s="38"/>
    </row>
    <row r="29" spans="1:7" ht="21.75" customHeight="1">
      <c r="A29" s="185"/>
      <c r="B29" s="185"/>
      <c r="C29" s="36"/>
      <c r="D29" s="41"/>
      <c r="G29" s="38"/>
    </row>
    <row r="30" spans="1:7" ht="21.75" customHeight="1">
      <c r="A30" s="185"/>
      <c r="B30" s="185"/>
      <c r="C30" s="36"/>
      <c r="D30" s="42"/>
      <c r="G30" s="38"/>
    </row>
    <row r="31" spans="1:7" ht="21.75" customHeight="1">
      <c r="A31" s="185"/>
      <c r="B31" s="185"/>
      <c r="C31" s="36"/>
      <c r="D31" s="42"/>
      <c r="G31" s="38"/>
    </row>
    <row r="32" spans="1:7" ht="21.75" customHeight="1">
      <c r="A32" s="185"/>
      <c r="B32" s="185"/>
      <c r="C32" s="43"/>
      <c r="G32" s="38"/>
    </row>
    <row r="33" spans="2:7" ht="21.75" customHeight="1">
      <c r="B33" s="43"/>
      <c r="C33" s="43"/>
      <c r="G33" s="38"/>
    </row>
    <row r="34" spans="2:7" ht="21.75" customHeight="1">
      <c r="B34" s="43"/>
      <c r="C34" s="43"/>
      <c r="G34" s="38"/>
    </row>
    <row r="35" spans="2:7" ht="21.75" customHeight="1">
      <c r="B35" s="43"/>
      <c r="C35" s="36"/>
      <c r="G35" s="38"/>
    </row>
    <row r="36" spans="1:7" ht="21.75" customHeight="1">
      <c r="A36" s="185"/>
      <c r="B36" s="185"/>
      <c r="C36" s="36"/>
      <c r="G36" s="38"/>
    </row>
    <row r="37" spans="1:7" ht="21.75" customHeight="1">
      <c r="A37" s="185"/>
      <c r="B37" s="185"/>
      <c r="C37" s="36"/>
      <c r="G37" s="38"/>
    </row>
    <row r="38" spans="1:7" ht="21.75" customHeight="1">
      <c r="A38" s="185"/>
      <c r="B38" s="185"/>
      <c r="C38" s="36"/>
      <c r="G38" s="38"/>
    </row>
    <row r="39" spans="1:7" ht="21.75" customHeight="1">
      <c r="A39" s="185"/>
      <c r="B39" s="185"/>
      <c r="G39" s="38"/>
    </row>
  </sheetData>
  <sheetProtection/>
  <mergeCells count="31">
    <mergeCell ref="A13:B13"/>
    <mergeCell ref="C21:C22"/>
    <mergeCell ref="G21:G22"/>
    <mergeCell ref="A38:B38"/>
    <mergeCell ref="A14:B14"/>
    <mergeCell ref="A23:B23"/>
    <mergeCell ref="A16:B16"/>
    <mergeCell ref="A27:B27"/>
    <mergeCell ref="A21:B21"/>
    <mergeCell ref="A28:B28"/>
    <mergeCell ref="A29:B29"/>
    <mergeCell ref="A39:B39"/>
    <mergeCell ref="A31:B31"/>
    <mergeCell ref="A32:B32"/>
    <mergeCell ref="A36:B36"/>
    <mergeCell ref="A37:B37"/>
    <mergeCell ref="A18:B18"/>
    <mergeCell ref="A22:B22"/>
    <mergeCell ref="A30:B30"/>
    <mergeCell ref="A25:B25"/>
    <mergeCell ref="A26:B26"/>
    <mergeCell ref="A17:B17"/>
    <mergeCell ref="B5:C5"/>
    <mergeCell ref="B6:C6"/>
    <mergeCell ref="A8:B8"/>
    <mergeCell ref="A9:B9"/>
    <mergeCell ref="A19:B19"/>
    <mergeCell ref="A10:B10"/>
    <mergeCell ref="A11:B11"/>
    <mergeCell ref="A15:B15"/>
    <mergeCell ref="A12:B12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5" zoomScaleSheetLayoutView="75" zoomScalePageLayoutView="0" workbookViewId="0" topLeftCell="A1">
      <selection activeCell="F12" sqref="F12:H12"/>
    </sheetView>
  </sheetViews>
  <sheetFormatPr defaultColWidth="9.00390625" defaultRowHeight="13.5"/>
  <cols>
    <col min="1" max="16384" width="9.00390625" style="1" customWidth="1"/>
  </cols>
  <sheetData>
    <row r="2" spans="1:8" ht="23.25">
      <c r="A2" s="182"/>
      <c r="B2" s="182"/>
      <c r="C2" s="182"/>
      <c r="D2" s="182"/>
      <c r="E2" s="182"/>
      <c r="F2" s="182"/>
      <c r="G2" s="182"/>
      <c r="H2" s="182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3.25">
      <c r="A9" s="182" t="s">
        <v>113</v>
      </c>
      <c r="B9" s="182"/>
      <c r="C9" s="182"/>
      <c r="D9" s="182"/>
      <c r="E9" s="182"/>
      <c r="F9" s="182"/>
      <c r="G9" s="182"/>
      <c r="H9" s="182"/>
    </row>
    <row r="10" spans="1:8" ht="27.7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84"/>
      <c r="B14" s="184"/>
      <c r="C14" s="184"/>
      <c r="D14" s="184"/>
      <c r="E14" s="184"/>
      <c r="F14" s="184"/>
      <c r="G14" s="184"/>
      <c r="H14" s="184"/>
    </row>
    <row r="39" spans="1:8" ht="23.25">
      <c r="A39" s="182"/>
      <c r="B39" s="182"/>
      <c r="C39" s="182"/>
      <c r="D39" s="182"/>
      <c r="E39" s="182"/>
      <c r="F39" s="182"/>
      <c r="G39" s="182"/>
      <c r="H39" s="182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56"/>
  <sheetViews>
    <sheetView view="pageBreakPreview" zoomScale="110" zoomScaleNormal="75" zoomScaleSheetLayoutView="110" zoomScalePageLayoutView="0" workbookViewId="0" topLeftCell="A34">
      <selection activeCell="I16" sqref="I16:J16"/>
    </sheetView>
  </sheetViews>
  <sheetFormatPr defaultColWidth="9.00390625" defaultRowHeight="13.5"/>
  <cols>
    <col min="1" max="1" width="0.875" style="8" customWidth="1"/>
    <col min="2" max="2" width="3.25390625" style="6" customWidth="1"/>
    <col min="3" max="4" width="3.00390625" style="6" customWidth="1"/>
    <col min="5" max="5" width="10.625" style="6" customWidth="1"/>
    <col min="6" max="6" width="2.875" style="6" customWidth="1"/>
    <col min="7" max="7" width="8.625" style="6" customWidth="1"/>
    <col min="8" max="8" width="3.625" style="20" customWidth="1"/>
    <col min="9" max="14" width="11.125" style="6" customWidth="1"/>
    <col min="15" max="15" width="11.25390625" style="8" bestFit="1" customWidth="1"/>
    <col min="16" max="17" width="9.00390625" style="8" customWidth="1"/>
    <col min="18" max="16384" width="9.00390625" style="8" customWidth="1"/>
  </cols>
  <sheetData>
    <row r="1" ht="13.5">
      <c r="B1" s="5" t="s">
        <v>114</v>
      </c>
    </row>
    <row r="3" ht="13.5">
      <c r="B3" s="5" t="s">
        <v>153</v>
      </c>
    </row>
    <row r="4" ht="12" thickBot="1"/>
    <row r="5" spans="2:16" ht="15" customHeight="1">
      <c r="B5" s="250" t="s">
        <v>20</v>
      </c>
      <c r="C5" s="251"/>
      <c r="D5" s="251"/>
      <c r="E5" s="251"/>
      <c r="F5" s="251"/>
      <c r="G5" s="251"/>
      <c r="H5" s="252"/>
      <c r="I5" s="249" t="s">
        <v>260</v>
      </c>
      <c r="J5" s="215"/>
      <c r="K5" s="216"/>
      <c r="L5" s="214" t="s">
        <v>261</v>
      </c>
      <c r="M5" s="215"/>
      <c r="N5" s="216"/>
      <c r="O5" s="302" t="s">
        <v>247</v>
      </c>
      <c r="P5" s="304" t="s">
        <v>248</v>
      </c>
    </row>
    <row r="6" spans="2:16" ht="15" customHeight="1" thickBot="1">
      <c r="B6" s="253"/>
      <c r="C6" s="254"/>
      <c r="D6" s="254"/>
      <c r="E6" s="254"/>
      <c r="F6" s="254"/>
      <c r="G6" s="254"/>
      <c r="H6" s="255"/>
      <c r="I6" s="51" t="s">
        <v>125</v>
      </c>
      <c r="J6" s="46" t="s">
        <v>58</v>
      </c>
      <c r="K6" s="52" t="s">
        <v>59</v>
      </c>
      <c r="L6" s="46" t="s">
        <v>125</v>
      </c>
      <c r="M6" s="46" t="s">
        <v>58</v>
      </c>
      <c r="N6" s="52" t="s">
        <v>59</v>
      </c>
      <c r="O6" s="303"/>
      <c r="P6" s="305"/>
    </row>
    <row r="7" spans="2:16" ht="15.75" customHeight="1">
      <c r="B7" s="256" t="s">
        <v>240</v>
      </c>
      <c r="C7" s="260" t="s">
        <v>241</v>
      </c>
      <c r="D7" s="261"/>
      <c r="E7" s="261"/>
      <c r="F7" s="263" t="s">
        <v>245</v>
      </c>
      <c r="G7" s="264"/>
      <c r="H7" s="265"/>
      <c r="I7" s="88">
        <v>1004206</v>
      </c>
      <c r="J7" s="65">
        <v>130964</v>
      </c>
      <c r="K7" s="64">
        <f>SUM(I7:J7)</f>
        <v>1135170</v>
      </c>
      <c r="L7" s="88">
        <v>1004206</v>
      </c>
      <c r="M7" s="65">
        <v>130964</v>
      </c>
      <c r="N7" s="64">
        <f>SUM(L7:M7)</f>
        <v>1135170</v>
      </c>
      <c r="O7" s="161">
        <f>N7-K7</f>
        <v>0</v>
      </c>
      <c r="P7" s="163">
        <f>(O7/K7)*100</f>
        <v>0</v>
      </c>
    </row>
    <row r="8" spans="2:16" ht="15.75" customHeight="1">
      <c r="B8" s="203"/>
      <c r="C8" s="262"/>
      <c r="D8" s="206"/>
      <c r="E8" s="206"/>
      <c r="F8" s="271" t="s">
        <v>246</v>
      </c>
      <c r="G8" s="271"/>
      <c r="H8" s="272"/>
      <c r="I8" s="88">
        <v>989262</v>
      </c>
      <c r="J8" s="65">
        <v>125769</v>
      </c>
      <c r="K8" s="113">
        <f aca="true" t="shared" si="0" ref="K8:K18">SUM(I8:J8)</f>
        <v>1115031</v>
      </c>
      <c r="L8" s="63">
        <v>988706</v>
      </c>
      <c r="M8" s="63">
        <v>125658</v>
      </c>
      <c r="N8" s="66">
        <f aca="true" t="shared" si="1" ref="N8:N18">SUM(L8:M8)</f>
        <v>1114364</v>
      </c>
      <c r="O8" s="161">
        <f aca="true" t="shared" si="2" ref="O8:O56">N8-K8</f>
        <v>-667</v>
      </c>
      <c r="P8" s="163">
        <f aca="true" t="shared" si="3" ref="P8:P56">(O8/K8)*100</f>
        <v>-0.059818964674524744</v>
      </c>
    </row>
    <row r="9" spans="2:17" ht="15.75" customHeight="1">
      <c r="B9" s="203"/>
      <c r="C9" s="257" t="s">
        <v>225</v>
      </c>
      <c r="D9" s="258"/>
      <c r="E9" s="259"/>
      <c r="F9" s="221" t="s">
        <v>262</v>
      </c>
      <c r="G9" s="221"/>
      <c r="H9" s="222"/>
      <c r="I9" s="88">
        <v>464816</v>
      </c>
      <c r="J9" s="65">
        <v>62620</v>
      </c>
      <c r="K9" s="113">
        <f t="shared" si="0"/>
        <v>527436</v>
      </c>
      <c r="L9" s="65">
        <v>464816</v>
      </c>
      <c r="M9" s="65">
        <v>62620</v>
      </c>
      <c r="N9" s="104">
        <f t="shared" si="1"/>
        <v>527436</v>
      </c>
      <c r="O9" s="161">
        <f t="shared" si="2"/>
        <v>0</v>
      </c>
      <c r="P9" s="163">
        <f t="shared" si="3"/>
        <v>0</v>
      </c>
      <c r="Q9" s="101"/>
    </row>
    <row r="10" spans="2:16" ht="15.75" customHeight="1">
      <c r="B10" s="203"/>
      <c r="C10" s="246" t="s">
        <v>86</v>
      </c>
      <c r="D10" s="247"/>
      <c r="E10" s="248"/>
      <c r="F10" s="220" t="s">
        <v>246</v>
      </c>
      <c r="G10" s="221"/>
      <c r="H10" s="222"/>
      <c r="I10" s="171" t="s">
        <v>264</v>
      </c>
      <c r="J10" s="172" t="s">
        <v>264</v>
      </c>
      <c r="K10" s="113">
        <f>SUM(I10:J10)</f>
        <v>0</v>
      </c>
      <c r="L10" s="65">
        <v>441571</v>
      </c>
      <c r="M10" s="65">
        <v>59616</v>
      </c>
      <c r="N10" s="66">
        <f>SUM(L10:M10)</f>
        <v>501187</v>
      </c>
      <c r="O10" s="161">
        <f t="shared" si="2"/>
        <v>501187</v>
      </c>
      <c r="P10" s="163" t="e">
        <f t="shared" si="3"/>
        <v>#DIV/0!</v>
      </c>
    </row>
    <row r="11" spans="2:16" ht="15.75" customHeight="1">
      <c r="B11" s="203"/>
      <c r="C11" s="257" t="s">
        <v>226</v>
      </c>
      <c r="D11" s="258"/>
      <c r="E11" s="259"/>
      <c r="F11" s="221" t="s">
        <v>262</v>
      </c>
      <c r="G11" s="221"/>
      <c r="H11" s="222"/>
      <c r="I11" s="88">
        <v>15456</v>
      </c>
      <c r="J11" s="65">
        <v>3964</v>
      </c>
      <c r="K11" s="113">
        <f t="shared" si="0"/>
        <v>19420</v>
      </c>
      <c r="L11" s="65">
        <v>15456</v>
      </c>
      <c r="M11" s="65">
        <v>3964</v>
      </c>
      <c r="N11" s="104">
        <f t="shared" si="1"/>
        <v>19420</v>
      </c>
      <c r="O11" s="161">
        <f t="shared" si="2"/>
        <v>0</v>
      </c>
      <c r="P11" s="163">
        <f t="shared" si="3"/>
        <v>0</v>
      </c>
    </row>
    <row r="12" spans="2:16" ht="15.75" customHeight="1">
      <c r="B12" s="203"/>
      <c r="C12" s="246" t="s">
        <v>87</v>
      </c>
      <c r="D12" s="247"/>
      <c r="E12" s="248"/>
      <c r="F12" s="220" t="s">
        <v>246</v>
      </c>
      <c r="G12" s="221"/>
      <c r="H12" s="222"/>
      <c r="I12" s="171" t="s">
        <v>264</v>
      </c>
      <c r="J12" s="172" t="s">
        <v>264</v>
      </c>
      <c r="K12" s="113">
        <f>SUM(I12:J12)</f>
        <v>0</v>
      </c>
      <c r="L12" s="65">
        <v>13478</v>
      </c>
      <c r="M12" s="65">
        <v>3389</v>
      </c>
      <c r="N12" s="66">
        <f t="shared" si="1"/>
        <v>16867</v>
      </c>
      <c r="O12" s="161">
        <f t="shared" si="2"/>
        <v>16867</v>
      </c>
      <c r="P12" s="163" t="e">
        <f t="shared" si="3"/>
        <v>#DIV/0!</v>
      </c>
    </row>
    <row r="13" spans="2:16" ht="15.75" customHeight="1">
      <c r="B13" s="203"/>
      <c r="C13" s="257" t="s">
        <v>227</v>
      </c>
      <c r="D13" s="258"/>
      <c r="E13" s="259"/>
      <c r="F13" s="221" t="s">
        <v>262</v>
      </c>
      <c r="G13" s="221"/>
      <c r="H13" s="222"/>
      <c r="I13" s="88">
        <v>113575</v>
      </c>
      <c r="J13" s="65">
        <v>16197</v>
      </c>
      <c r="K13" s="113">
        <f t="shared" si="0"/>
        <v>129772</v>
      </c>
      <c r="L13" s="65">
        <v>113575</v>
      </c>
      <c r="M13" s="65">
        <v>16197</v>
      </c>
      <c r="N13" s="104">
        <f t="shared" si="1"/>
        <v>129772</v>
      </c>
      <c r="O13" s="161">
        <f t="shared" si="2"/>
        <v>0</v>
      </c>
      <c r="P13" s="163">
        <f t="shared" si="3"/>
        <v>0</v>
      </c>
    </row>
    <row r="14" spans="2:16" ht="15.75" customHeight="1">
      <c r="B14" s="203"/>
      <c r="C14" s="246" t="s">
        <v>87</v>
      </c>
      <c r="D14" s="247"/>
      <c r="E14" s="248"/>
      <c r="F14" s="220" t="s">
        <v>246</v>
      </c>
      <c r="G14" s="221"/>
      <c r="H14" s="222"/>
      <c r="I14" s="171" t="s">
        <v>264</v>
      </c>
      <c r="J14" s="172" t="s">
        <v>264</v>
      </c>
      <c r="K14" s="113">
        <f>SUM(I14:J14)</f>
        <v>0</v>
      </c>
      <c r="L14" s="65">
        <v>107605</v>
      </c>
      <c r="M14" s="65">
        <v>15272</v>
      </c>
      <c r="N14" s="104">
        <f t="shared" si="1"/>
        <v>122877</v>
      </c>
      <c r="O14" s="161">
        <f t="shared" si="2"/>
        <v>122877</v>
      </c>
      <c r="P14" s="163" t="e">
        <f t="shared" si="3"/>
        <v>#DIV/0!</v>
      </c>
    </row>
    <row r="15" spans="2:16" ht="15.75" customHeight="1">
      <c r="B15" s="203"/>
      <c r="C15" s="257" t="s">
        <v>228</v>
      </c>
      <c r="D15" s="258"/>
      <c r="E15" s="259"/>
      <c r="F15" s="221" t="s">
        <v>262</v>
      </c>
      <c r="G15" s="221"/>
      <c r="H15" s="222"/>
      <c r="I15" s="88">
        <v>309260</v>
      </c>
      <c r="J15" s="65">
        <v>39496</v>
      </c>
      <c r="K15" s="113">
        <f t="shared" si="0"/>
        <v>348756</v>
      </c>
      <c r="L15" s="65">
        <v>309260</v>
      </c>
      <c r="M15" s="65">
        <v>39496</v>
      </c>
      <c r="N15" s="104">
        <f t="shared" si="1"/>
        <v>348756</v>
      </c>
      <c r="O15" s="161">
        <f t="shared" si="2"/>
        <v>0</v>
      </c>
      <c r="P15" s="163">
        <f t="shared" si="3"/>
        <v>0</v>
      </c>
    </row>
    <row r="16" spans="2:16" ht="15.75" customHeight="1">
      <c r="B16" s="203"/>
      <c r="C16" s="246" t="s">
        <v>86</v>
      </c>
      <c r="D16" s="247"/>
      <c r="E16" s="248"/>
      <c r="F16" s="220" t="s">
        <v>246</v>
      </c>
      <c r="G16" s="221"/>
      <c r="H16" s="222"/>
      <c r="I16" s="171" t="s">
        <v>264</v>
      </c>
      <c r="J16" s="172" t="s">
        <v>264</v>
      </c>
      <c r="K16" s="113">
        <f>SUM(I16:J16)</f>
        <v>0</v>
      </c>
      <c r="L16" s="65">
        <v>305967</v>
      </c>
      <c r="M16" s="65">
        <v>39015</v>
      </c>
      <c r="N16" s="66">
        <f t="shared" si="1"/>
        <v>344982</v>
      </c>
      <c r="O16" s="161">
        <f t="shared" si="2"/>
        <v>344982</v>
      </c>
      <c r="P16" s="163" t="e">
        <f t="shared" si="3"/>
        <v>#DIV/0!</v>
      </c>
    </row>
    <row r="17" spans="2:16" ht="15.75" customHeight="1">
      <c r="B17" s="207" t="s">
        <v>215</v>
      </c>
      <c r="C17" s="205"/>
      <c r="D17" s="205"/>
      <c r="E17" s="205"/>
      <c r="F17" s="205"/>
      <c r="G17" s="205"/>
      <c r="H17" s="205" t="s">
        <v>154</v>
      </c>
      <c r="I17" s="267">
        <v>999869</v>
      </c>
      <c r="J17" s="269">
        <v>130020</v>
      </c>
      <c r="K17" s="266">
        <f t="shared" si="0"/>
        <v>1129889</v>
      </c>
      <c r="L17" s="267">
        <v>994196</v>
      </c>
      <c r="M17" s="269">
        <v>128491</v>
      </c>
      <c r="N17" s="266">
        <f t="shared" si="1"/>
        <v>1122687</v>
      </c>
      <c r="O17" s="298">
        <f t="shared" si="2"/>
        <v>-7202</v>
      </c>
      <c r="P17" s="300">
        <f t="shared" si="3"/>
        <v>-0.6374077453625976</v>
      </c>
    </row>
    <row r="18" spans="2:16" ht="15.75" customHeight="1">
      <c r="B18" s="208" t="s">
        <v>263</v>
      </c>
      <c r="C18" s="209"/>
      <c r="D18" s="209"/>
      <c r="E18" s="209"/>
      <c r="F18" s="209"/>
      <c r="G18" s="209"/>
      <c r="H18" s="206"/>
      <c r="I18" s="268"/>
      <c r="J18" s="270"/>
      <c r="K18" s="266">
        <f t="shared" si="0"/>
        <v>0</v>
      </c>
      <c r="L18" s="268"/>
      <c r="M18" s="270"/>
      <c r="N18" s="266">
        <f t="shared" si="1"/>
        <v>0</v>
      </c>
      <c r="O18" s="299"/>
      <c r="P18" s="301"/>
    </row>
    <row r="19" spans="2:16" ht="15.75" customHeight="1">
      <c r="B19" s="275" t="s">
        <v>238</v>
      </c>
      <c r="C19" s="276"/>
      <c r="D19" s="277"/>
      <c r="E19" s="217" t="s">
        <v>15</v>
      </c>
      <c r="F19" s="217"/>
      <c r="G19" s="217"/>
      <c r="H19" s="219"/>
      <c r="I19" s="132">
        <v>6</v>
      </c>
      <c r="J19" s="65">
        <v>5</v>
      </c>
      <c r="K19" s="113">
        <f>SUM(I19:J19)</f>
        <v>11</v>
      </c>
      <c r="L19" s="65">
        <v>6</v>
      </c>
      <c r="M19" s="65">
        <v>5</v>
      </c>
      <c r="N19" s="66">
        <f>SUM(L19:M19)</f>
        <v>11</v>
      </c>
      <c r="O19" s="161">
        <f t="shared" si="2"/>
        <v>0</v>
      </c>
      <c r="P19" s="163">
        <f t="shared" si="3"/>
        <v>0</v>
      </c>
    </row>
    <row r="20" spans="2:16" ht="15.75" customHeight="1">
      <c r="B20" s="278"/>
      <c r="C20" s="279"/>
      <c r="D20" s="280"/>
      <c r="E20" s="217" t="s">
        <v>16</v>
      </c>
      <c r="F20" s="217"/>
      <c r="G20" s="217"/>
      <c r="H20" s="219"/>
      <c r="I20" s="132">
        <v>14</v>
      </c>
      <c r="J20" s="65">
        <v>7</v>
      </c>
      <c r="K20" s="113">
        <f>SUM(I20:J20)</f>
        <v>21</v>
      </c>
      <c r="L20" s="65">
        <v>14</v>
      </c>
      <c r="M20" s="65">
        <v>7</v>
      </c>
      <c r="N20" s="66">
        <f>SUM(L20:M20)</f>
        <v>21</v>
      </c>
      <c r="O20" s="161">
        <f t="shared" si="2"/>
        <v>0</v>
      </c>
      <c r="P20" s="163">
        <f t="shared" si="3"/>
        <v>0</v>
      </c>
    </row>
    <row r="21" spans="2:16" ht="15.75" customHeight="1">
      <c r="B21" s="281"/>
      <c r="C21" s="282"/>
      <c r="D21" s="283"/>
      <c r="E21" s="217" t="s">
        <v>17</v>
      </c>
      <c r="F21" s="217"/>
      <c r="G21" s="217"/>
      <c r="H21" s="219"/>
      <c r="I21" s="134">
        <v>4</v>
      </c>
      <c r="J21" s="65">
        <v>5</v>
      </c>
      <c r="K21" s="113">
        <f>SUM(I21:J21)</f>
        <v>9</v>
      </c>
      <c r="L21" s="68">
        <v>4</v>
      </c>
      <c r="M21" s="65">
        <v>6</v>
      </c>
      <c r="N21" s="66">
        <f>SUM(L21:M21)</f>
        <v>10</v>
      </c>
      <c r="O21" s="161">
        <f t="shared" si="2"/>
        <v>1</v>
      </c>
      <c r="P21" s="163">
        <f t="shared" si="3"/>
        <v>11.11111111111111</v>
      </c>
    </row>
    <row r="22" spans="2:16" ht="15.75" customHeight="1">
      <c r="B22" s="284" t="s">
        <v>239</v>
      </c>
      <c r="C22" s="217" t="s">
        <v>18</v>
      </c>
      <c r="D22" s="217"/>
      <c r="E22" s="217"/>
      <c r="F22" s="218"/>
      <c r="G22" s="27" t="s">
        <v>69</v>
      </c>
      <c r="H22" s="135" t="s">
        <v>216</v>
      </c>
      <c r="I22" s="131">
        <v>7811775</v>
      </c>
      <c r="J22" s="71">
        <v>1753720</v>
      </c>
      <c r="K22" s="72">
        <f>SUM(I22:J22)</f>
        <v>9565495</v>
      </c>
      <c r="L22" s="70">
        <v>7817168</v>
      </c>
      <c r="M22" s="71">
        <v>1755380</v>
      </c>
      <c r="N22" s="72">
        <f>SUM(L22:M22)</f>
        <v>9572548</v>
      </c>
      <c r="O22" s="161">
        <f t="shared" si="2"/>
        <v>7053</v>
      </c>
      <c r="P22" s="163">
        <f t="shared" si="3"/>
        <v>0.07373376913583668</v>
      </c>
    </row>
    <row r="23" spans="2:16" ht="15.75" customHeight="1">
      <c r="B23" s="285"/>
      <c r="C23" s="217" t="s">
        <v>19</v>
      </c>
      <c r="D23" s="217"/>
      <c r="E23" s="217"/>
      <c r="F23" s="218"/>
      <c r="G23" s="27" t="s">
        <v>85</v>
      </c>
      <c r="H23" s="135" t="s">
        <v>217</v>
      </c>
      <c r="I23" s="132">
        <v>46275732</v>
      </c>
      <c r="J23" s="65">
        <v>9645613</v>
      </c>
      <c r="K23" s="113">
        <f>SUM(I23:J23)</f>
        <v>55921345</v>
      </c>
      <c r="L23" s="65">
        <v>46351852</v>
      </c>
      <c r="M23" s="65">
        <v>9674283</v>
      </c>
      <c r="N23" s="66">
        <f>SUM(L23:M23)</f>
        <v>56026135</v>
      </c>
      <c r="O23" s="161">
        <f t="shared" si="2"/>
        <v>104790</v>
      </c>
      <c r="P23" s="163">
        <f t="shared" si="3"/>
        <v>0.1873881967610042</v>
      </c>
    </row>
    <row r="24" spans="2:16" s="11" customFormat="1" ht="15.75" customHeight="1">
      <c r="B24" s="286"/>
      <c r="C24" s="217" t="s">
        <v>126</v>
      </c>
      <c r="D24" s="217"/>
      <c r="E24" s="287"/>
      <c r="F24" s="288"/>
      <c r="G24" s="59" t="s">
        <v>242</v>
      </c>
      <c r="H24" s="135" t="s">
        <v>127</v>
      </c>
      <c r="I24" s="133">
        <f aca="true" t="shared" si="4" ref="I24:N24">I23/I22</f>
        <v>5.923843428670181</v>
      </c>
      <c r="J24" s="61">
        <f t="shared" si="4"/>
        <v>5.500087243117488</v>
      </c>
      <c r="K24" s="60">
        <f t="shared" si="4"/>
        <v>5.846152760521019</v>
      </c>
      <c r="L24" s="62">
        <f t="shared" si="4"/>
        <v>5.929494159521709</v>
      </c>
      <c r="M24" s="61">
        <f t="shared" si="4"/>
        <v>5.51121865351092</v>
      </c>
      <c r="N24" s="60">
        <f t="shared" si="4"/>
        <v>5.852792276413761</v>
      </c>
      <c r="O24" s="161">
        <f t="shared" si="2"/>
        <v>0.006639515892742587</v>
      </c>
      <c r="P24" s="163">
        <f t="shared" si="3"/>
        <v>0.11357068767650304</v>
      </c>
    </row>
    <row r="25" spans="2:16" ht="15.75" customHeight="1">
      <c r="B25" s="197" t="s">
        <v>166</v>
      </c>
      <c r="C25" s="225" t="s">
        <v>130</v>
      </c>
      <c r="D25" s="223" t="s">
        <v>21</v>
      </c>
      <c r="E25" s="213" t="s">
        <v>128</v>
      </c>
      <c r="F25" s="189" t="s">
        <v>155</v>
      </c>
      <c r="G25" s="190"/>
      <c r="H25" s="135"/>
      <c r="I25" s="136">
        <v>1366</v>
      </c>
      <c r="J25" s="74">
        <v>98</v>
      </c>
      <c r="K25" s="75">
        <f aca="true" t="shared" si="5" ref="K25:K40">SUM(I25:J25)</f>
        <v>1464</v>
      </c>
      <c r="L25" s="74">
        <v>1373</v>
      </c>
      <c r="M25" s="74">
        <v>98</v>
      </c>
      <c r="N25" s="75">
        <f aca="true" t="shared" si="6" ref="N25:N40">SUM(L25:M25)</f>
        <v>1471</v>
      </c>
      <c r="O25" s="161">
        <f t="shared" si="2"/>
        <v>7</v>
      </c>
      <c r="P25" s="163">
        <f t="shared" si="3"/>
        <v>0.47814207650273227</v>
      </c>
    </row>
    <row r="26" spans="2:16" ht="15.75" customHeight="1">
      <c r="B26" s="198"/>
      <c r="C26" s="226"/>
      <c r="D26" s="224"/>
      <c r="E26" s="213"/>
      <c r="F26" s="189" t="s">
        <v>156</v>
      </c>
      <c r="G26" s="190"/>
      <c r="H26" s="135" t="s">
        <v>85</v>
      </c>
      <c r="I26" s="136">
        <v>8252021</v>
      </c>
      <c r="J26" s="74">
        <v>713020</v>
      </c>
      <c r="K26" s="75">
        <f t="shared" si="5"/>
        <v>8965041</v>
      </c>
      <c r="L26" s="74">
        <v>8261870</v>
      </c>
      <c r="M26" s="74">
        <v>713019</v>
      </c>
      <c r="N26" s="75">
        <f t="shared" si="6"/>
        <v>8974889</v>
      </c>
      <c r="O26" s="161">
        <f t="shared" si="2"/>
        <v>9848</v>
      </c>
      <c r="P26" s="163">
        <f t="shared" si="3"/>
        <v>0.10984891201278386</v>
      </c>
    </row>
    <row r="27" spans="2:16" ht="15.75" customHeight="1">
      <c r="B27" s="198"/>
      <c r="C27" s="226"/>
      <c r="D27" s="224"/>
      <c r="E27" s="213" t="s">
        <v>22</v>
      </c>
      <c r="F27" s="189" t="s">
        <v>155</v>
      </c>
      <c r="G27" s="190"/>
      <c r="H27" s="135"/>
      <c r="I27" s="136">
        <v>557</v>
      </c>
      <c r="J27" s="74">
        <v>108</v>
      </c>
      <c r="K27" s="75">
        <f t="shared" si="5"/>
        <v>665</v>
      </c>
      <c r="L27" s="74">
        <v>467</v>
      </c>
      <c r="M27" s="74">
        <v>109</v>
      </c>
      <c r="N27" s="75">
        <f t="shared" si="6"/>
        <v>576</v>
      </c>
      <c r="O27" s="161">
        <f t="shared" si="2"/>
        <v>-89</v>
      </c>
      <c r="P27" s="163">
        <f t="shared" si="3"/>
        <v>-13.383458646616543</v>
      </c>
    </row>
    <row r="28" spans="2:16" ht="15.75" customHeight="1">
      <c r="B28" s="198"/>
      <c r="C28" s="226"/>
      <c r="D28" s="224"/>
      <c r="E28" s="213"/>
      <c r="F28" s="189" t="s">
        <v>156</v>
      </c>
      <c r="G28" s="190"/>
      <c r="H28" s="135" t="s">
        <v>85</v>
      </c>
      <c r="I28" s="136">
        <v>323229</v>
      </c>
      <c r="J28" s="74">
        <v>39503</v>
      </c>
      <c r="K28" s="75">
        <f t="shared" si="5"/>
        <v>362732</v>
      </c>
      <c r="L28" s="74">
        <v>300658</v>
      </c>
      <c r="M28" s="74">
        <v>39182</v>
      </c>
      <c r="N28" s="75">
        <f t="shared" si="6"/>
        <v>339840</v>
      </c>
      <c r="O28" s="161">
        <f t="shared" si="2"/>
        <v>-22892</v>
      </c>
      <c r="P28" s="163">
        <f t="shared" si="3"/>
        <v>-6.31099544567339</v>
      </c>
    </row>
    <row r="29" spans="2:16" ht="15.75" customHeight="1">
      <c r="B29" s="198"/>
      <c r="C29" s="226"/>
      <c r="D29" s="224"/>
      <c r="E29" s="213" t="s">
        <v>129</v>
      </c>
      <c r="F29" s="189" t="s">
        <v>155</v>
      </c>
      <c r="G29" s="190"/>
      <c r="H29" s="135"/>
      <c r="I29" s="137">
        <f>SUM(I25,I27)</f>
        <v>1923</v>
      </c>
      <c r="J29" s="103">
        <f>SUM(J25,J27)</f>
        <v>206</v>
      </c>
      <c r="K29" s="75">
        <f t="shared" si="5"/>
        <v>2129</v>
      </c>
      <c r="L29" s="103">
        <f>SUM(L25,L27)</f>
        <v>1840</v>
      </c>
      <c r="M29" s="103">
        <f>SUM(M25,M27)</f>
        <v>207</v>
      </c>
      <c r="N29" s="75">
        <f t="shared" si="6"/>
        <v>2047</v>
      </c>
      <c r="O29" s="161">
        <f t="shared" si="2"/>
        <v>-82</v>
      </c>
      <c r="P29" s="163">
        <f t="shared" si="3"/>
        <v>-3.8515735086895257</v>
      </c>
    </row>
    <row r="30" spans="2:16" ht="15.75" customHeight="1">
      <c r="B30" s="198"/>
      <c r="C30" s="226"/>
      <c r="D30" s="224"/>
      <c r="E30" s="213"/>
      <c r="F30" s="199" t="s">
        <v>218</v>
      </c>
      <c r="G30" s="190"/>
      <c r="H30" s="135" t="s">
        <v>85</v>
      </c>
      <c r="I30" s="137">
        <f>SUM(I26,I28)</f>
        <v>8575250</v>
      </c>
      <c r="J30" s="103">
        <f>SUM(J26,J28)</f>
        <v>752523</v>
      </c>
      <c r="K30" s="75">
        <f t="shared" si="5"/>
        <v>9327773</v>
      </c>
      <c r="L30" s="103">
        <f>SUM(L26,L28)</f>
        <v>8562528</v>
      </c>
      <c r="M30" s="103">
        <f>SUM(M26,M28)</f>
        <v>752201</v>
      </c>
      <c r="N30" s="75">
        <f t="shared" si="6"/>
        <v>9314729</v>
      </c>
      <c r="O30" s="161">
        <f t="shared" si="2"/>
        <v>-13044</v>
      </c>
      <c r="P30" s="163">
        <f t="shared" si="3"/>
        <v>-0.13984045280690258</v>
      </c>
    </row>
    <row r="31" spans="2:16" ht="15.75" customHeight="1">
      <c r="B31" s="198"/>
      <c r="C31" s="226"/>
      <c r="D31" s="227" t="s">
        <v>23</v>
      </c>
      <c r="E31" s="228"/>
      <c r="F31" s="189" t="s">
        <v>155</v>
      </c>
      <c r="G31" s="190"/>
      <c r="H31" s="135"/>
      <c r="I31" s="136">
        <v>7</v>
      </c>
      <c r="J31" s="74">
        <v>4</v>
      </c>
      <c r="K31" s="75">
        <f t="shared" si="5"/>
        <v>11</v>
      </c>
      <c r="L31" s="74">
        <v>7</v>
      </c>
      <c r="M31" s="74">
        <v>4</v>
      </c>
      <c r="N31" s="75">
        <f t="shared" si="6"/>
        <v>11</v>
      </c>
      <c r="O31" s="161">
        <f t="shared" si="2"/>
        <v>0</v>
      </c>
      <c r="P31" s="163">
        <f t="shared" si="3"/>
        <v>0</v>
      </c>
    </row>
    <row r="32" spans="2:16" ht="15.75" customHeight="1">
      <c r="B32" s="198"/>
      <c r="C32" s="226"/>
      <c r="D32" s="229"/>
      <c r="E32" s="230"/>
      <c r="F32" s="199" t="s">
        <v>219</v>
      </c>
      <c r="G32" s="190"/>
      <c r="H32" s="135" t="s">
        <v>85</v>
      </c>
      <c r="I32" s="136">
        <v>2639812</v>
      </c>
      <c r="J32" s="74">
        <v>957096</v>
      </c>
      <c r="K32" s="75">
        <f t="shared" si="5"/>
        <v>3596908</v>
      </c>
      <c r="L32" s="74">
        <v>2639812</v>
      </c>
      <c r="M32" s="74">
        <v>957096</v>
      </c>
      <c r="N32" s="75">
        <f t="shared" si="6"/>
        <v>3596908</v>
      </c>
      <c r="O32" s="161">
        <f t="shared" si="2"/>
        <v>0</v>
      </c>
      <c r="P32" s="163">
        <f t="shared" si="3"/>
        <v>0</v>
      </c>
    </row>
    <row r="33" spans="2:16" ht="15.75" customHeight="1">
      <c r="B33" s="198"/>
      <c r="C33" s="225" t="s">
        <v>131</v>
      </c>
      <c r="D33" s="223" t="s">
        <v>21</v>
      </c>
      <c r="E33" s="213" t="s">
        <v>128</v>
      </c>
      <c r="F33" s="189" t="s">
        <v>155</v>
      </c>
      <c r="G33" s="190"/>
      <c r="H33" s="135"/>
      <c r="I33" s="136">
        <v>1</v>
      </c>
      <c r="J33" s="74">
        <v>1</v>
      </c>
      <c r="K33" s="75">
        <f t="shared" si="5"/>
        <v>2</v>
      </c>
      <c r="L33" s="130">
        <v>1</v>
      </c>
      <c r="M33" s="74">
        <v>1</v>
      </c>
      <c r="N33" s="75">
        <f t="shared" si="6"/>
        <v>2</v>
      </c>
      <c r="O33" s="161">
        <f t="shared" si="2"/>
        <v>0</v>
      </c>
      <c r="P33" s="163">
        <f t="shared" si="3"/>
        <v>0</v>
      </c>
    </row>
    <row r="34" spans="2:16" ht="15.75" customHeight="1">
      <c r="B34" s="198"/>
      <c r="C34" s="226"/>
      <c r="D34" s="224"/>
      <c r="E34" s="213"/>
      <c r="F34" s="189" t="s">
        <v>156</v>
      </c>
      <c r="G34" s="190"/>
      <c r="H34" s="59" t="s">
        <v>85</v>
      </c>
      <c r="I34" s="73">
        <v>219</v>
      </c>
      <c r="J34" s="74">
        <v>172000</v>
      </c>
      <c r="K34" s="75">
        <f t="shared" si="5"/>
        <v>172219</v>
      </c>
      <c r="L34" s="73">
        <v>219</v>
      </c>
      <c r="M34" s="74">
        <v>172000</v>
      </c>
      <c r="N34" s="75">
        <f t="shared" si="6"/>
        <v>172219</v>
      </c>
      <c r="O34" s="161">
        <f t="shared" si="2"/>
        <v>0</v>
      </c>
      <c r="P34" s="163">
        <f t="shared" si="3"/>
        <v>0</v>
      </c>
    </row>
    <row r="35" spans="2:16" ht="15.75" customHeight="1">
      <c r="B35" s="198"/>
      <c r="C35" s="226"/>
      <c r="D35" s="224"/>
      <c r="E35" s="213" t="s">
        <v>22</v>
      </c>
      <c r="F35" s="189" t="s">
        <v>155</v>
      </c>
      <c r="G35" s="190"/>
      <c r="H35" s="59"/>
      <c r="I35" s="73">
        <v>20</v>
      </c>
      <c r="J35" s="74">
        <v>19</v>
      </c>
      <c r="K35" s="75">
        <f t="shared" si="5"/>
        <v>39</v>
      </c>
      <c r="L35" s="73">
        <v>20</v>
      </c>
      <c r="M35" s="74">
        <v>19</v>
      </c>
      <c r="N35" s="75">
        <f t="shared" si="6"/>
        <v>39</v>
      </c>
      <c r="O35" s="161">
        <f t="shared" si="2"/>
        <v>0</v>
      </c>
      <c r="P35" s="163">
        <f t="shared" si="3"/>
        <v>0</v>
      </c>
    </row>
    <row r="36" spans="2:16" ht="15.75" customHeight="1">
      <c r="B36" s="198"/>
      <c r="C36" s="226"/>
      <c r="D36" s="224"/>
      <c r="E36" s="213"/>
      <c r="F36" s="189" t="s">
        <v>156</v>
      </c>
      <c r="G36" s="190"/>
      <c r="H36" s="59" t="s">
        <v>85</v>
      </c>
      <c r="I36" s="73">
        <v>320196</v>
      </c>
      <c r="J36" s="74">
        <v>340627</v>
      </c>
      <c r="K36" s="75">
        <f t="shared" si="5"/>
        <v>660823</v>
      </c>
      <c r="L36" s="73">
        <v>325485</v>
      </c>
      <c r="M36" s="74">
        <v>340627</v>
      </c>
      <c r="N36" s="75">
        <f t="shared" si="6"/>
        <v>666112</v>
      </c>
      <c r="O36" s="161">
        <f t="shared" si="2"/>
        <v>5289</v>
      </c>
      <c r="P36" s="163">
        <f t="shared" si="3"/>
        <v>0.8003656047080686</v>
      </c>
    </row>
    <row r="37" spans="2:16" ht="15.75" customHeight="1">
      <c r="B37" s="198"/>
      <c r="C37" s="226"/>
      <c r="D37" s="224"/>
      <c r="E37" s="213" t="s">
        <v>129</v>
      </c>
      <c r="F37" s="189" t="s">
        <v>155</v>
      </c>
      <c r="G37" s="190"/>
      <c r="H37" s="59"/>
      <c r="I37" s="102">
        <f>SUM(I33,I35)</f>
        <v>21</v>
      </c>
      <c r="J37" s="103">
        <f>SUM(J33,J35)</f>
        <v>20</v>
      </c>
      <c r="K37" s="75">
        <f t="shared" si="5"/>
        <v>41</v>
      </c>
      <c r="L37" s="103">
        <f>SUM(L33,L35)</f>
        <v>21</v>
      </c>
      <c r="M37" s="103">
        <f>SUM(M33,M35)</f>
        <v>20</v>
      </c>
      <c r="N37" s="75">
        <f t="shared" si="6"/>
        <v>41</v>
      </c>
      <c r="O37" s="161">
        <f t="shared" si="2"/>
        <v>0</v>
      </c>
      <c r="P37" s="163">
        <f t="shared" si="3"/>
        <v>0</v>
      </c>
    </row>
    <row r="38" spans="2:16" ht="15.75" customHeight="1">
      <c r="B38" s="198"/>
      <c r="C38" s="226"/>
      <c r="D38" s="224"/>
      <c r="E38" s="213"/>
      <c r="F38" s="199" t="s">
        <v>220</v>
      </c>
      <c r="G38" s="190"/>
      <c r="H38" s="59" t="s">
        <v>85</v>
      </c>
      <c r="I38" s="102">
        <f>SUM(I34,I36)</f>
        <v>320415</v>
      </c>
      <c r="J38" s="103">
        <f>SUM(J34,J36)</f>
        <v>512627</v>
      </c>
      <c r="K38" s="75">
        <f t="shared" si="5"/>
        <v>833042</v>
      </c>
      <c r="L38" s="103">
        <f>SUM(L34,L36)</f>
        <v>325704</v>
      </c>
      <c r="M38" s="103">
        <f>SUM(M34,M36)</f>
        <v>512627</v>
      </c>
      <c r="N38" s="75">
        <f t="shared" si="6"/>
        <v>838331</v>
      </c>
      <c r="O38" s="161">
        <f>N38-K38</f>
        <v>5289</v>
      </c>
      <c r="P38" s="163">
        <f t="shared" si="3"/>
        <v>0.6349019617258194</v>
      </c>
    </row>
    <row r="39" spans="2:16" ht="15.75" customHeight="1">
      <c r="B39" s="198"/>
      <c r="C39" s="226"/>
      <c r="D39" s="227" t="s">
        <v>23</v>
      </c>
      <c r="E39" s="228"/>
      <c r="F39" s="199" t="s">
        <v>155</v>
      </c>
      <c r="G39" s="190"/>
      <c r="H39" s="59"/>
      <c r="I39" s="73">
        <v>2</v>
      </c>
      <c r="J39" s="74">
        <v>2</v>
      </c>
      <c r="K39" s="75">
        <f t="shared" si="5"/>
        <v>4</v>
      </c>
      <c r="L39" s="73">
        <v>2</v>
      </c>
      <c r="M39" s="74">
        <v>2</v>
      </c>
      <c r="N39" s="75">
        <f t="shared" si="6"/>
        <v>4</v>
      </c>
      <c r="O39" s="161">
        <f t="shared" si="2"/>
        <v>0</v>
      </c>
      <c r="P39" s="163">
        <f t="shared" si="3"/>
        <v>0</v>
      </c>
    </row>
    <row r="40" spans="2:16" ht="15.75" customHeight="1">
      <c r="B40" s="198"/>
      <c r="C40" s="226"/>
      <c r="D40" s="229"/>
      <c r="E40" s="230"/>
      <c r="F40" s="199" t="s">
        <v>221</v>
      </c>
      <c r="G40" s="190"/>
      <c r="H40" s="59" t="s">
        <v>85</v>
      </c>
      <c r="I40" s="73">
        <v>1640000</v>
      </c>
      <c r="J40" s="74">
        <v>37091</v>
      </c>
      <c r="K40" s="75">
        <f t="shared" si="5"/>
        <v>1677091</v>
      </c>
      <c r="L40" s="73">
        <v>1640000</v>
      </c>
      <c r="M40" s="74">
        <v>37091</v>
      </c>
      <c r="N40" s="75">
        <f t="shared" si="6"/>
        <v>1677091</v>
      </c>
      <c r="O40" s="161">
        <f t="shared" si="2"/>
        <v>0</v>
      </c>
      <c r="P40" s="163">
        <f t="shared" si="3"/>
        <v>0</v>
      </c>
    </row>
    <row r="41" spans="2:16" ht="15.75" customHeight="1">
      <c r="B41" s="198"/>
      <c r="C41" s="200" t="s">
        <v>223</v>
      </c>
      <c r="D41" s="201"/>
      <c r="E41" s="201"/>
      <c r="F41" s="201"/>
      <c r="G41" s="201"/>
      <c r="H41" s="122"/>
      <c r="I41" s="291">
        <f aca="true" t="shared" si="7" ref="I41:N41">(I30+I32+I38+I40)/I17</f>
        <v>13.177203213620984</v>
      </c>
      <c r="J41" s="289">
        <f t="shared" si="7"/>
        <v>17.376842024303954</v>
      </c>
      <c r="K41" s="273">
        <f t="shared" si="7"/>
        <v>13.660469302736818</v>
      </c>
      <c r="L41" s="289">
        <f t="shared" si="7"/>
        <v>13.24491750117683</v>
      </c>
      <c r="M41" s="289">
        <f t="shared" si="7"/>
        <v>17.581114630596694</v>
      </c>
      <c r="N41" s="273">
        <f t="shared" si="7"/>
        <v>13.741193226607237</v>
      </c>
      <c r="O41" s="161">
        <f t="shared" si="2"/>
        <v>0.08072392387041916</v>
      </c>
      <c r="P41" s="163">
        <f t="shared" si="3"/>
        <v>0.5909308244208451</v>
      </c>
    </row>
    <row r="42" spans="2:16" ht="15.75" customHeight="1">
      <c r="B42" s="198"/>
      <c r="C42" s="193" t="s">
        <v>132</v>
      </c>
      <c r="D42" s="194"/>
      <c r="E42" s="194"/>
      <c r="F42" s="191" t="s">
        <v>222</v>
      </c>
      <c r="G42" s="192"/>
      <c r="H42" s="123" t="s">
        <v>157</v>
      </c>
      <c r="I42" s="292"/>
      <c r="J42" s="290"/>
      <c r="K42" s="274"/>
      <c r="L42" s="290"/>
      <c r="M42" s="290"/>
      <c r="N42" s="274"/>
      <c r="O42" s="161">
        <f t="shared" si="2"/>
        <v>0</v>
      </c>
      <c r="P42" s="163" t="e">
        <f t="shared" si="3"/>
        <v>#DIV/0!</v>
      </c>
    </row>
    <row r="43" spans="2:16" ht="15.75" customHeight="1">
      <c r="B43" s="294" t="s">
        <v>167</v>
      </c>
      <c r="C43" s="244" t="s">
        <v>133</v>
      </c>
      <c r="D43" s="244"/>
      <c r="E43" s="244"/>
      <c r="F43" s="244"/>
      <c r="G43" s="244"/>
      <c r="H43" s="135" t="s">
        <v>92</v>
      </c>
      <c r="I43" s="136">
        <v>4980</v>
      </c>
      <c r="J43" s="74">
        <v>832</v>
      </c>
      <c r="K43" s="75">
        <f aca="true" t="shared" si="8" ref="K43:K56">SUM(I43:J43)</f>
        <v>5812</v>
      </c>
      <c r="L43" s="74">
        <v>4920</v>
      </c>
      <c r="M43" s="74">
        <v>822</v>
      </c>
      <c r="N43" s="75">
        <f aca="true" t="shared" si="9" ref="N43:N56">SUM(L43:M43)</f>
        <v>5742</v>
      </c>
      <c r="O43" s="161">
        <f t="shared" si="2"/>
        <v>-70</v>
      </c>
      <c r="P43" s="163">
        <f t="shared" si="3"/>
        <v>-1.2044046799724708</v>
      </c>
    </row>
    <row r="44" spans="2:16" ht="15.75" customHeight="1">
      <c r="B44" s="295"/>
      <c r="C44" s="244" t="s">
        <v>134</v>
      </c>
      <c r="D44" s="244"/>
      <c r="E44" s="244"/>
      <c r="F44" s="244"/>
      <c r="G44" s="244"/>
      <c r="H44" s="135" t="s">
        <v>92</v>
      </c>
      <c r="I44" s="136">
        <v>681</v>
      </c>
      <c r="J44" s="74">
        <v>168</v>
      </c>
      <c r="K44" s="75">
        <f t="shared" si="8"/>
        <v>849</v>
      </c>
      <c r="L44" s="74">
        <v>681</v>
      </c>
      <c r="M44" s="74">
        <v>168</v>
      </c>
      <c r="N44" s="75">
        <f t="shared" si="9"/>
        <v>849</v>
      </c>
      <c r="O44" s="161">
        <f t="shared" si="2"/>
        <v>0</v>
      </c>
      <c r="P44" s="163">
        <f t="shared" si="3"/>
        <v>0</v>
      </c>
    </row>
    <row r="45" spans="2:16" ht="15.75" customHeight="1">
      <c r="B45" s="295"/>
      <c r="C45" s="244" t="s">
        <v>135</v>
      </c>
      <c r="D45" s="244"/>
      <c r="E45" s="244"/>
      <c r="F45" s="244"/>
      <c r="G45" s="244"/>
      <c r="H45" s="135" t="s">
        <v>92</v>
      </c>
      <c r="I45" s="136">
        <v>452</v>
      </c>
      <c r="J45" s="74">
        <v>90</v>
      </c>
      <c r="K45" s="75">
        <f t="shared" si="8"/>
        <v>542</v>
      </c>
      <c r="L45" s="74">
        <v>450</v>
      </c>
      <c r="M45" s="74">
        <v>90</v>
      </c>
      <c r="N45" s="75">
        <f t="shared" si="9"/>
        <v>540</v>
      </c>
      <c r="O45" s="161">
        <f t="shared" si="2"/>
        <v>-2</v>
      </c>
      <c r="P45" s="163">
        <f t="shared" si="3"/>
        <v>-0.36900369003690037</v>
      </c>
    </row>
    <row r="46" spans="2:16" ht="15.75" customHeight="1">
      <c r="B46" s="296"/>
      <c r="C46" s="297" t="s">
        <v>237</v>
      </c>
      <c r="D46" s="243"/>
      <c r="E46" s="243"/>
      <c r="F46" s="243"/>
      <c r="G46" s="243"/>
      <c r="H46" s="59" t="s">
        <v>92</v>
      </c>
      <c r="I46" s="129">
        <f>SUM(I43:I45)</f>
        <v>6113</v>
      </c>
      <c r="J46" s="128">
        <f>SUM(J43:J45)</f>
        <v>1090</v>
      </c>
      <c r="K46" s="75">
        <f t="shared" si="8"/>
        <v>7203</v>
      </c>
      <c r="L46" s="128">
        <f>SUM(L43:L45)</f>
        <v>6051</v>
      </c>
      <c r="M46" s="128">
        <f>SUM(M43:M45)</f>
        <v>1080</v>
      </c>
      <c r="N46" s="75">
        <f t="shared" si="9"/>
        <v>7131</v>
      </c>
      <c r="O46" s="161">
        <f t="shared" si="2"/>
        <v>-72</v>
      </c>
      <c r="P46" s="163">
        <f t="shared" si="3"/>
        <v>-0.9995835068721367</v>
      </c>
    </row>
    <row r="47" spans="2:16" ht="15.75" customHeight="1">
      <c r="B47" s="195" t="s">
        <v>163</v>
      </c>
      <c r="C47" s="196"/>
      <c r="D47" s="196"/>
      <c r="E47" s="32" t="s">
        <v>136</v>
      </c>
      <c r="F47" s="243" t="s">
        <v>138</v>
      </c>
      <c r="G47" s="243"/>
      <c r="H47" s="135" t="s">
        <v>93</v>
      </c>
      <c r="I47" s="136">
        <v>1379185</v>
      </c>
      <c r="J47" s="74">
        <v>363388</v>
      </c>
      <c r="K47" s="75">
        <f t="shared" si="8"/>
        <v>1742573</v>
      </c>
      <c r="L47" s="74">
        <v>1379091</v>
      </c>
      <c r="M47" s="74">
        <v>363388</v>
      </c>
      <c r="N47" s="75">
        <f t="shared" si="9"/>
        <v>1742479</v>
      </c>
      <c r="O47" s="161">
        <f t="shared" si="2"/>
        <v>-94</v>
      </c>
      <c r="P47" s="163">
        <f t="shared" si="3"/>
        <v>-0.005394322074311951</v>
      </c>
    </row>
    <row r="48" spans="2:16" ht="15.75" customHeight="1">
      <c r="B48" s="195" t="s">
        <v>164</v>
      </c>
      <c r="C48" s="196"/>
      <c r="D48" s="196"/>
      <c r="E48" s="32" t="s">
        <v>137</v>
      </c>
      <c r="F48" s="243" t="s">
        <v>138</v>
      </c>
      <c r="G48" s="243"/>
      <c r="H48" s="135" t="s">
        <v>93</v>
      </c>
      <c r="I48" s="136">
        <v>823823</v>
      </c>
      <c r="J48" s="74">
        <v>338953</v>
      </c>
      <c r="K48" s="75">
        <f t="shared" si="8"/>
        <v>1162776</v>
      </c>
      <c r="L48" s="74">
        <v>823823</v>
      </c>
      <c r="M48" s="74">
        <v>339398</v>
      </c>
      <c r="N48" s="75">
        <f t="shared" si="9"/>
        <v>1163221</v>
      </c>
      <c r="O48" s="161">
        <f t="shared" si="2"/>
        <v>445</v>
      </c>
      <c r="P48" s="163">
        <f t="shared" si="3"/>
        <v>0.03827048373891446</v>
      </c>
    </row>
    <row r="49" spans="2:16" ht="15.75" customHeight="1">
      <c r="B49" s="210" t="s">
        <v>168</v>
      </c>
      <c r="C49" s="293" t="s">
        <v>94</v>
      </c>
      <c r="D49" s="293"/>
      <c r="E49" s="293"/>
      <c r="F49" s="233" t="s">
        <v>26</v>
      </c>
      <c r="G49" s="234"/>
      <c r="H49" s="135" t="s">
        <v>56</v>
      </c>
      <c r="I49" s="136">
        <v>57825</v>
      </c>
      <c r="J49" s="74">
        <v>10141</v>
      </c>
      <c r="K49" s="75">
        <f t="shared" si="8"/>
        <v>67966</v>
      </c>
      <c r="L49" s="74">
        <v>54005</v>
      </c>
      <c r="M49" s="74">
        <v>9479</v>
      </c>
      <c r="N49" s="75">
        <f t="shared" si="9"/>
        <v>63484</v>
      </c>
      <c r="O49" s="161">
        <f t="shared" si="2"/>
        <v>-4482</v>
      </c>
      <c r="P49" s="163">
        <f t="shared" si="3"/>
        <v>-6.5944737074419555</v>
      </c>
    </row>
    <row r="50" spans="2:16" ht="15.75" customHeight="1">
      <c r="B50" s="211"/>
      <c r="C50" s="293"/>
      <c r="D50" s="293"/>
      <c r="E50" s="293"/>
      <c r="F50" s="233" t="s">
        <v>27</v>
      </c>
      <c r="G50" s="234"/>
      <c r="H50" s="135" t="s">
        <v>96</v>
      </c>
      <c r="I50" s="136">
        <v>72159</v>
      </c>
      <c r="J50" s="74">
        <v>13612</v>
      </c>
      <c r="K50" s="75">
        <f t="shared" si="8"/>
        <v>85771</v>
      </c>
      <c r="L50" s="74">
        <v>66824</v>
      </c>
      <c r="M50" s="74">
        <v>12949</v>
      </c>
      <c r="N50" s="75">
        <f t="shared" si="9"/>
        <v>79773</v>
      </c>
      <c r="O50" s="161">
        <f t="shared" si="2"/>
        <v>-5998</v>
      </c>
      <c r="P50" s="163">
        <f t="shared" si="3"/>
        <v>-6.993039605461053</v>
      </c>
    </row>
    <row r="51" spans="2:16" ht="15.75" customHeight="1">
      <c r="B51" s="211"/>
      <c r="C51" s="293" t="s">
        <v>95</v>
      </c>
      <c r="D51" s="293"/>
      <c r="E51" s="293"/>
      <c r="F51" s="233" t="s">
        <v>26</v>
      </c>
      <c r="G51" s="234"/>
      <c r="H51" s="135" t="s">
        <v>56</v>
      </c>
      <c r="I51" s="136">
        <v>996446</v>
      </c>
      <c r="J51" s="74">
        <v>129477</v>
      </c>
      <c r="K51" s="75">
        <f t="shared" si="8"/>
        <v>1125923</v>
      </c>
      <c r="L51" s="74">
        <v>991100</v>
      </c>
      <c r="M51" s="74">
        <v>127883</v>
      </c>
      <c r="N51" s="75">
        <f t="shared" si="9"/>
        <v>1118983</v>
      </c>
      <c r="O51" s="161">
        <f t="shared" si="2"/>
        <v>-6940</v>
      </c>
      <c r="P51" s="163">
        <f t="shared" si="3"/>
        <v>-0.6163831807326078</v>
      </c>
    </row>
    <row r="52" spans="2:16" ht="15.75" customHeight="1">
      <c r="B52" s="212"/>
      <c r="C52" s="293"/>
      <c r="D52" s="293"/>
      <c r="E52" s="293"/>
      <c r="F52" s="233" t="s">
        <v>27</v>
      </c>
      <c r="G52" s="234"/>
      <c r="H52" s="138" t="s">
        <v>110</v>
      </c>
      <c r="I52" s="136">
        <v>269447</v>
      </c>
      <c r="J52" s="74">
        <v>36205</v>
      </c>
      <c r="K52" s="75">
        <f t="shared" si="8"/>
        <v>305652</v>
      </c>
      <c r="L52" s="74">
        <v>265266</v>
      </c>
      <c r="M52" s="74">
        <v>35288</v>
      </c>
      <c r="N52" s="75">
        <f t="shared" si="9"/>
        <v>300554</v>
      </c>
      <c r="O52" s="161">
        <f t="shared" si="2"/>
        <v>-5098</v>
      </c>
      <c r="P52" s="163">
        <f t="shared" si="3"/>
        <v>-1.6679099106173034</v>
      </c>
    </row>
    <row r="53" spans="2:16" ht="15.75" customHeight="1">
      <c r="B53" s="202" t="s">
        <v>165</v>
      </c>
      <c r="C53" s="237" t="s">
        <v>118</v>
      </c>
      <c r="D53" s="238"/>
      <c r="E53" s="235" t="s">
        <v>139</v>
      </c>
      <c r="F53" s="233" t="s">
        <v>29</v>
      </c>
      <c r="G53" s="234"/>
      <c r="H53" s="135" t="s">
        <v>236</v>
      </c>
      <c r="I53" s="136">
        <v>0</v>
      </c>
      <c r="J53" s="74">
        <v>11300</v>
      </c>
      <c r="K53" s="75">
        <f t="shared" si="8"/>
        <v>11300</v>
      </c>
      <c r="L53" s="74">
        <v>0</v>
      </c>
      <c r="M53" s="74">
        <v>11027</v>
      </c>
      <c r="N53" s="75">
        <f t="shared" si="9"/>
        <v>11027</v>
      </c>
      <c r="O53" s="161">
        <f t="shared" si="2"/>
        <v>-273</v>
      </c>
      <c r="P53" s="168">
        <f t="shared" si="3"/>
        <v>-2.415929203539823</v>
      </c>
    </row>
    <row r="54" spans="2:16" ht="15.75" customHeight="1">
      <c r="B54" s="203"/>
      <c r="C54" s="239"/>
      <c r="D54" s="240"/>
      <c r="E54" s="236"/>
      <c r="F54" s="233" t="s">
        <v>97</v>
      </c>
      <c r="G54" s="234"/>
      <c r="H54" s="135" t="s">
        <v>56</v>
      </c>
      <c r="I54" s="166" t="s">
        <v>264</v>
      </c>
      <c r="J54" s="74">
        <v>15</v>
      </c>
      <c r="K54" s="75">
        <f t="shared" si="8"/>
        <v>15</v>
      </c>
      <c r="L54" s="167" t="s">
        <v>264</v>
      </c>
      <c r="M54" s="74">
        <v>15</v>
      </c>
      <c r="N54" s="75">
        <f t="shared" si="9"/>
        <v>15</v>
      </c>
      <c r="O54" s="161">
        <f t="shared" si="2"/>
        <v>0</v>
      </c>
      <c r="P54" s="168">
        <f t="shared" si="3"/>
        <v>0</v>
      </c>
    </row>
    <row r="55" spans="2:16" ht="15.75" customHeight="1">
      <c r="B55" s="203"/>
      <c r="C55" s="239"/>
      <c r="D55" s="240"/>
      <c r="E55" s="235" t="s">
        <v>30</v>
      </c>
      <c r="F55" s="233" t="s">
        <v>29</v>
      </c>
      <c r="G55" s="234"/>
      <c r="H55" s="59" t="s">
        <v>56</v>
      </c>
      <c r="I55" s="76">
        <v>0</v>
      </c>
      <c r="J55" s="77">
        <v>0</v>
      </c>
      <c r="K55" s="75">
        <f t="shared" si="8"/>
        <v>0</v>
      </c>
      <c r="L55" s="77">
        <v>0</v>
      </c>
      <c r="M55" s="77">
        <v>0</v>
      </c>
      <c r="N55" s="81">
        <f t="shared" si="9"/>
        <v>0</v>
      </c>
      <c r="O55" s="161">
        <f t="shared" si="2"/>
        <v>0</v>
      </c>
      <c r="P55" s="163" t="e">
        <f t="shared" si="3"/>
        <v>#DIV/0!</v>
      </c>
    </row>
    <row r="56" spans="2:16" ht="15.75" customHeight="1" thickBot="1">
      <c r="B56" s="204"/>
      <c r="C56" s="241"/>
      <c r="D56" s="242"/>
      <c r="E56" s="245"/>
      <c r="F56" s="231" t="s">
        <v>97</v>
      </c>
      <c r="G56" s="232"/>
      <c r="H56" s="124" t="s">
        <v>56</v>
      </c>
      <c r="I56" s="78">
        <v>0</v>
      </c>
      <c r="J56" s="79">
        <v>0</v>
      </c>
      <c r="K56" s="80">
        <f t="shared" si="8"/>
        <v>0</v>
      </c>
      <c r="L56" s="79">
        <v>0</v>
      </c>
      <c r="M56" s="79">
        <v>0</v>
      </c>
      <c r="N56" s="82">
        <f t="shared" si="9"/>
        <v>0</v>
      </c>
      <c r="O56" s="162">
        <f t="shared" si="2"/>
        <v>0</v>
      </c>
      <c r="P56" s="165" t="e">
        <f t="shared" si="3"/>
        <v>#DIV/0!</v>
      </c>
    </row>
    <row r="57" ht="6.75" customHeight="1"/>
  </sheetData>
  <sheetProtection/>
  <mergeCells count="106">
    <mergeCell ref="O17:O18"/>
    <mergeCell ref="P17:P18"/>
    <mergeCell ref="O5:O6"/>
    <mergeCell ref="P5:P6"/>
    <mergeCell ref="C11:E11"/>
    <mergeCell ref="F11:H11"/>
    <mergeCell ref="F13:H13"/>
    <mergeCell ref="F15:H15"/>
    <mergeCell ref="C13:E13"/>
    <mergeCell ref="C15:E15"/>
    <mergeCell ref="C14:E14"/>
    <mergeCell ref="F14:H14"/>
    <mergeCell ref="C49:E50"/>
    <mergeCell ref="C51:E52"/>
    <mergeCell ref="B43:B46"/>
    <mergeCell ref="C43:G43"/>
    <mergeCell ref="E21:H21"/>
    <mergeCell ref="F30:G30"/>
    <mergeCell ref="F34:G34"/>
    <mergeCell ref="C46:G46"/>
    <mergeCell ref="L41:L42"/>
    <mergeCell ref="M41:M42"/>
    <mergeCell ref="I41:I42"/>
    <mergeCell ref="J41:J42"/>
    <mergeCell ref="C12:E12"/>
    <mergeCell ref="B47:D47"/>
    <mergeCell ref="F37:G37"/>
    <mergeCell ref="F47:G47"/>
    <mergeCell ref="F39:G39"/>
    <mergeCell ref="F35:G35"/>
    <mergeCell ref="N41:N42"/>
    <mergeCell ref="K17:K18"/>
    <mergeCell ref="C23:F23"/>
    <mergeCell ref="B19:D21"/>
    <mergeCell ref="B22:B24"/>
    <mergeCell ref="E25:E26"/>
    <mergeCell ref="D25:D30"/>
    <mergeCell ref="C24:F24"/>
    <mergeCell ref="C25:C32"/>
    <mergeCell ref="K41:K42"/>
    <mergeCell ref="C7:E8"/>
    <mergeCell ref="F7:H7"/>
    <mergeCell ref="N17:N18"/>
    <mergeCell ref="F12:H12"/>
    <mergeCell ref="L17:L18"/>
    <mergeCell ref="M17:M18"/>
    <mergeCell ref="I17:I18"/>
    <mergeCell ref="J17:J18"/>
    <mergeCell ref="F8:H8"/>
    <mergeCell ref="F9:H9"/>
    <mergeCell ref="C10:E10"/>
    <mergeCell ref="F29:G29"/>
    <mergeCell ref="I5:K5"/>
    <mergeCell ref="B5:H6"/>
    <mergeCell ref="B7:B16"/>
    <mergeCell ref="F10:H10"/>
    <mergeCell ref="C16:E16"/>
    <mergeCell ref="C9:E9"/>
    <mergeCell ref="F28:G28"/>
    <mergeCell ref="F27:G27"/>
    <mergeCell ref="C53:D56"/>
    <mergeCell ref="F40:G40"/>
    <mergeCell ref="F48:G48"/>
    <mergeCell ref="D39:E40"/>
    <mergeCell ref="F54:G54"/>
    <mergeCell ref="C44:G44"/>
    <mergeCell ref="F50:G50"/>
    <mergeCell ref="C45:G45"/>
    <mergeCell ref="F51:G51"/>
    <mergeCell ref="E55:E56"/>
    <mergeCell ref="F56:G56"/>
    <mergeCell ref="F55:G55"/>
    <mergeCell ref="F52:G52"/>
    <mergeCell ref="F49:G49"/>
    <mergeCell ref="E53:E54"/>
    <mergeCell ref="F53:G53"/>
    <mergeCell ref="L5:N5"/>
    <mergeCell ref="C22:F22"/>
    <mergeCell ref="E19:H19"/>
    <mergeCell ref="E20:H20"/>
    <mergeCell ref="F16:H16"/>
    <mergeCell ref="D33:D38"/>
    <mergeCell ref="E33:E34"/>
    <mergeCell ref="C33:C40"/>
    <mergeCell ref="D31:E32"/>
    <mergeCell ref="E27:E28"/>
    <mergeCell ref="B53:B56"/>
    <mergeCell ref="H17:H18"/>
    <mergeCell ref="B17:G17"/>
    <mergeCell ref="B18:G18"/>
    <mergeCell ref="B49:B52"/>
    <mergeCell ref="E29:E30"/>
    <mergeCell ref="E35:E36"/>
    <mergeCell ref="E37:E38"/>
    <mergeCell ref="F25:G25"/>
    <mergeCell ref="F26:G26"/>
    <mergeCell ref="F36:G36"/>
    <mergeCell ref="F42:G42"/>
    <mergeCell ref="C42:E42"/>
    <mergeCell ref="B48:D48"/>
    <mergeCell ref="B25:B42"/>
    <mergeCell ref="F32:G32"/>
    <mergeCell ref="F31:G31"/>
    <mergeCell ref="F33:G33"/>
    <mergeCell ref="C41:G41"/>
    <mergeCell ref="F38:G38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1" useFirstPageNumber="1" horizontalDpi="600" verticalDpi="600" orientation="portrait" paperSize="9" scale="77" r:id="rId1"/>
  <headerFooter alignWithMargins="0">
    <oddFooter>&amp;C&amp;"ＭＳ 明朝,標準"&amp;12-1-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R60"/>
  <sheetViews>
    <sheetView view="pageBreakPreview" zoomScaleNormal="75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1.00390625" style="8" customWidth="1"/>
    <col min="2" max="3" width="3.125" style="6" customWidth="1"/>
    <col min="4" max="4" width="5.625" style="6" customWidth="1"/>
    <col min="5" max="5" width="3.625" style="6" customWidth="1"/>
    <col min="6" max="6" width="4.375" style="6" customWidth="1"/>
    <col min="7" max="8" width="4.625" style="6" customWidth="1"/>
    <col min="9" max="9" width="3.625" style="20" customWidth="1"/>
    <col min="10" max="10" width="2.375" style="20" customWidth="1"/>
    <col min="11" max="16" width="10.625" style="6" customWidth="1"/>
    <col min="17" max="17" width="12.25390625" style="8" bestFit="1" customWidth="1"/>
    <col min="18" max="18" width="10.875" style="8" bestFit="1" customWidth="1"/>
    <col min="19" max="16384" width="9.00390625" style="8" customWidth="1"/>
  </cols>
  <sheetData>
    <row r="1" ht="13.5">
      <c r="B1" s="5" t="s">
        <v>151</v>
      </c>
    </row>
    <row r="2" ht="12.75" customHeight="1" thickBot="1"/>
    <row r="3" spans="2:18" ht="15" customHeight="1">
      <c r="B3" s="353" t="s">
        <v>46</v>
      </c>
      <c r="C3" s="354"/>
      <c r="D3" s="354"/>
      <c r="E3" s="354"/>
      <c r="F3" s="354"/>
      <c r="G3" s="354"/>
      <c r="H3" s="354"/>
      <c r="I3" s="354"/>
      <c r="J3" s="354"/>
      <c r="K3" s="249" t="s">
        <v>265</v>
      </c>
      <c r="L3" s="215"/>
      <c r="M3" s="216"/>
      <c r="N3" s="352" t="s">
        <v>261</v>
      </c>
      <c r="O3" s="215"/>
      <c r="P3" s="216"/>
      <c r="Q3" s="302" t="s">
        <v>247</v>
      </c>
      <c r="R3" s="304" t="s">
        <v>248</v>
      </c>
    </row>
    <row r="4" spans="2:18" ht="15" customHeight="1" thickBot="1">
      <c r="B4" s="355"/>
      <c r="C4" s="356"/>
      <c r="D4" s="356"/>
      <c r="E4" s="356"/>
      <c r="F4" s="356"/>
      <c r="G4" s="356"/>
      <c r="H4" s="356"/>
      <c r="I4" s="356"/>
      <c r="J4" s="356"/>
      <c r="K4" s="45" t="s">
        <v>125</v>
      </c>
      <c r="L4" s="9" t="s">
        <v>58</v>
      </c>
      <c r="M4" s="10" t="s">
        <v>59</v>
      </c>
      <c r="N4" s="45" t="s">
        <v>125</v>
      </c>
      <c r="O4" s="9" t="s">
        <v>58</v>
      </c>
      <c r="P4" s="10" t="s">
        <v>59</v>
      </c>
      <c r="Q4" s="303"/>
      <c r="R4" s="305"/>
    </row>
    <row r="5" spans="2:18" ht="15" customHeight="1">
      <c r="B5" s="322" t="s">
        <v>169</v>
      </c>
      <c r="C5" s="359" t="s">
        <v>192</v>
      </c>
      <c r="D5" s="357" t="s">
        <v>31</v>
      </c>
      <c r="E5" s="357"/>
      <c r="F5" s="357"/>
      <c r="G5" s="357"/>
      <c r="H5" s="358"/>
      <c r="I5" s="26" t="s">
        <v>28</v>
      </c>
      <c r="J5" s="141" t="s">
        <v>1</v>
      </c>
      <c r="K5" s="139">
        <v>898008</v>
      </c>
      <c r="L5" s="109">
        <v>110398</v>
      </c>
      <c r="M5" s="110">
        <f>SUM(K5:L5)</f>
        <v>1008406</v>
      </c>
      <c r="N5" s="173">
        <v>896070</v>
      </c>
      <c r="O5" s="109">
        <v>109422</v>
      </c>
      <c r="P5" s="110">
        <f>SUM(N5:O5)</f>
        <v>1005492</v>
      </c>
      <c r="Q5" s="161">
        <f>P5-M5</f>
        <v>-2914</v>
      </c>
      <c r="R5" s="163">
        <f aca="true" t="shared" si="0" ref="R5:R60">(Q5/M5)*100</f>
        <v>-0.28897091052611745</v>
      </c>
    </row>
    <row r="6" spans="2:18" ht="15" customHeight="1">
      <c r="B6" s="323"/>
      <c r="C6" s="360"/>
      <c r="D6" s="293" t="s">
        <v>32</v>
      </c>
      <c r="E6" s="293"/>
      <c r="F6" s="293"/>
      <c r="G6" s="293"/>
      <c r="H6" s="315"/>
      <c r="I6" s="27" t="s">
        <v>199</v>
      </c>
      <c r="J6" s="142" t="s">
        <v>0</v>
      </c>
      <c r="K6" s="140">
        <v>204856600</v>
      </c>
      <c r="L6" s="111">
        <v>38374500</v>
      </c>
      <c r="M6" s="112">
        <f aca="true" t="shared" si="1" ref="M6:M15">SUM(K6:L6)</f>
        <v>243231100</v>
      </c>
      <c r="N6" s="174">
        <v>204926100</v>
      </c>
      <c r="O6" s="111">
        <v>38374500</v>
      </c>
      <c r="P6" s="112">
        <f aca="true" t="shared" si="2" ref="P6:P15">SUM(N6:O6)</f>
        <v>243300600</v>
      </c>
      <c r="Q6" s="161">
        <f aca="true" t="shared" si="3" ref="Q6:Q60">P6-M6</f>
        <v>69500</v>
      </c>
      <c r="R6" s="163">
        <f t="shared" si="0"/>
        <v>0.02857364868226144</v>
      </c>
    </row>
    <row r="7" spans="2:18" ht="15" customHeight="1">
      <c r="B7" s="323"/>
      <c r="C7" s="360"/>
      <c r="D7" s="293" t="s">
        <v>33</v>
      </c>
      <c r="E7" s="293"/>
      <c r="F7" s="293"/>
      <c r="G7" s="293"/>
      <c r="H7" s="315"/>
      <c r="I7" s="27" t="s">
        <v>199</v>
      </c>
      <c r="J7" s="142" t="s">
        <v>5</v>
      </c>
      <c r="K7" s="140">
        <v>169150080</v>
      </c>
      <c r="L7" s="111">
        <v>31942170</v>
      </c>
      <c r="M7" s="112">
        <f t="shared" si="1"/>
        <v>201092250</v>
      </c>
      <c r="N7" s="174">
        <v>169910400</v>
      </c>
      <c r="O7" s="111">
        <v>32197170</v>
      </c>
      <c r="P7" s="112">
        <f t="shared" si="2"/>
        <v>202107570</v>
      </c>
      <c r="Q7" s="161">
        <f t="shared" si="3"/>
        <v>1015320</v>
      </c>
      <c r="R7" s="163">
        <f t="shared" si="0"/>
        <v>0.5049026006720796</v>
      </c>
    </row>
    <row r="8" spans="2:18" ht="15" customHeight="1">
      <c r="B8" s="323"/>
      <c r="C8" s="360"/>
      <c r="D8" s="293" t="s">
        <v>34</v>
      </c>
      <c r="E8" s="293"/>
      <c r="F8" s="293"/>
      <c r="G8" s="293"/>
      <c r="H8" s="315"/>
      <c r="I8" s="27"/>
      <c r="J8" s="142" t="s">
        <v>6</v>
      </c>
      <c r="K8" s="140">
        <v>25</v>
      </c>
      <c r="L8" s="111">
        <v>6</v>
      </c>
      <c r="M8" s="112">
        <f t="shared" si="1"/>
        <v>31</v>
      </c>
      <c r="N8" s="174">
        <v>25</v>
      </c>
      <c r="O8" s="111">
        <v>6</v>
      </c>
      <c r="P8" s="112">
        <f t="shared" si="2"/>
        <v>31</v>
      </c>
      <c r="Q8" s="161">
        <f t="shared" si="3"/>
        <v>0</v>
      </c>
      <c r="R8" s="163">
        <f t="shared" si="0"/>
        <v>0</v>
      </c>
    </row>
    <row r="9" spans="2:18" ht="15" customHeight="1">
      <c r="B9" s="323"/>
      <c r="C9" s="360"/>
      <c r="D9" s="293" t="s">
        <v>35</v>
      </c>
      <c r="E9" s="293"/>
      <c r="F9" s="293"/>
      <c r="G9" s="293"/>
      <c r="H9" s="315"/>
      <c r="I9" s="27"/>
      <c r="J9" s="142" t="s">
        <v>2</v>
      </c>
      <c r="K9" s="140">
        <v>25</v>
      </c>
      <c r="L9" s="111">
        <v>6</v>
      </c>
      <c r="M9" s="112">
        <f t="shared" si="1"/>
        <v>31</v>
      </c>
      <c r="N9" s="174">
        <v>25</v>
      </c>
      <c r="O9" s="111">
        <v>6</v>
      </c>
      <c r="P9" s="112">
        <f t="shared" si="2"/>
        <v>31</v>
      </c>
      <c r="Q9" s="161">
        <f t="shared" si="3"/>
        <v>0</v>
      </c>
      <c r="R9" s="163">
        <f t="shared" si="0"/>
        <v>0</v>
      </c>
    </row>
    <row r="10" spans="2:18" ht="15" customHeight="1">
      <c r="B10" s="323"/>
      <c r="C10" s="360"/>
      <c r="D10" s="293" t="s">
        <v>36</v>
      </c>
      <c r="E10" s="293"/>
      <c r="F10" s="293"/>
      <c r="G10" s="293"/>
      <c r="H10" s="315"/>
      <c r="I10" s="27" t="s">
        <v>199</v>
      </c>
      <c r="J10" s="142" t="s">
        <v>4</v>
      </c>
      <c r="K10" s="140">
        <v>204856600</v>
      </c>
      <c r="L10" s="111">
        <v>38374500</v>
      </c>
      <c r="M10" s="112">
        <f t="shared" si="1"/>
        <v>243231100</v>
      </c>
      <c r="N10" s="174">
        <v>204926100</v>
      </c>
      <c r="O10" s="111">
        <v>38374500</v>
      </c>
      <c r="P10" s="112">
        <f t="shared" si="2"/>
        <v>243300600</v>
      </c>
      <c r="Q10" s="161">
        <f t="shared" si="3"/>
        <v>69500</v>
      </c>
      <c r="R10" s="163">
        <f t="shared" si="0"/>
        <v>0.02857364868226144</v>
      </c>
    </row>
    <row r="11" spans="2:18" ht="15" customHeight="1">
      <c r="B11" s="323"/>
      <c r="C11" s="360"/>
      <c r="D11" s="293" t="s">
        <v>43</v>
      </c>
      <c r="E11" s="293"/>
      <c r="F11" s="293"/>
      <c r="G11" s="293"/>
      <c r="H11" s="315"/>
      <c r="I11" s="27" t="s">
        <v>199</v>
      </c>
      <c r="J11" s="142" t="s">
        <v>3</v>
      </c>
      <c r="K11" s="140">
        <v>169150080</v>
      </c>
      <c r="L11" s="111">
        <v>31942170</v>
      </c>
      <c r="M11" s="112">
        <f t="shared" si="1"/>
        <v>201092250</v>
      </c>
      <c r="N11" s="174">
        <v>169910400</v>
      </c>
      <c r="O11" s="111">
        <v>32197170</v>
      </c>
      <c r="P11" s="112">
        <f t="shared" si="2"/>
        <v>202107570</v>
      </c>
      <c r="Q11" s="161">
        <f t="shared" si="3"/>
        <v>1015320</v>
      </c>
      <c r="R11" s="163">
        <f t="shared" si="0"/>
        <v>0.5049026006720796</v>
      </c>
    </row>
    <row r="12" spans="2:18" ht="15" customHeight="1">
      <c r="B12" s="323"/>
      <c r="C12" s="360"/>
      <c r="D12" s="293" t="s">
        <v>37</v>
      </c>
      <c r="E12" s="293"/>
      <c r="F12" s="293"/>
      <c r="G12" s="293"/>
      <c r="H12" s="315"/>
      <c r="I12" s="27" t="s">
        <v>28</v>
      </c>
      <c r="J12" s="142"/>
      <c r="K12" s="140">
        <v>898008</v>
      </c>
      <c r="L12" s="111">
        <v>110093</v>
      </c>
      <c r="M12" s="112">
        <f t="shared" si="1"/>
        <v>1008101</v>
      </c>
      <c r="N12" s="174">
        <v>896070</v>
      </c>
      <c r="O12" s="111">
        <v>109166</v>
      </c>
      <c r="P12" s="112">
        <f t="shared" si="2"/>
        <v>1005236</v>
      </c>
      <c r="Q12" s="161">
        <f t="shared" si="3"/>
        <v>-2865</v>
      </c>
      <c r="R12" s="163">
        <f t="shared" si="0"/>
        <v>-0.28419771431632346</v>
      </c>
    </row>
    <row r="13" spans="2:18" ht="15" customHeight="1">
      <c r="B13" s="323"/>
      <c r="C13" s="360"/>
      <c r="D13" s="293" t="s">
        <v>38</v>
      </c>
      <c r="E13" s="293"/>
      <c r="F13" s="293"/>
      <c r="G13" s="293"/>
      <c r="H13" s="315"/>
      <c r="I13" s="27" t="s">
        <v>28</v>
      </c>
      <c r="J13" s="142"/>
      <c r="K13" s="140">
        <v>839008</v>
      </c>
      <c r="L13" s="111">
        <v>100859</v>
      </c>
      <c r="M13" s="112">
        <f t="shared" si="1"/>
        <v>939867</v>
      </c>
      <c r="N13" s="174">
        <v>840417</v>
      </c>
      <c r="O13" s="111">
        <v>100390</v>
      </c>
      <c r="P13" s="112">
        <f t="shared" si="2"/>
        <v>940807</v>
      </c>
      <c r="Q13" s="161">
        <f t="shared" si="3"/>
        <v>940</v>
      </c>
      <c r="R13" s="163">
        <f t="shared" si="0"/>
        <v>0.10001415093837746</v>
      </c>
    </row>
    <row r="14" spans="2:18" ht="15" customHeight="1">
      <c r="B14" s="323"/>
      <c r="C14" s="344" t="s">
        <v>191</v>
      </c>
      <c r="D14" s="351"/>
      <c r="E14" s="293" t="s">
        <v>32</v>
      </c>
      <c r="F14" s="293"/>
      <c r="G14" s="293"/>
      <c r="H14" s="315"/>
      <c r="I14" s="27" t="s">
        <v>199</v>
      </c>
      <c r="J14" s="142" t="s">
        <v>7</v>
      </c>
      <c r="K14" s="140">
        <v>37818000</v>
      </c>
      <c r="L14" s="111">
        <v>7079000</v>
      </c>
      <c r="M14" s="112">
        <f t="shared" si="1"/>
        <v>44897000</v>
      </c>
      <c r="N14" s="174">
        <v>35957000</v>
      </c>
      <c r="O14" s="111">
        <v>7079000</v>
      </c>
      <c r="P14" s="112">
        <f t="shared" si="2"/>
        <v>43036000</v>
      </c>
      <c r="Q14" s="161">
        <f t="shared" si="3"/>
        <v>-1861000</v>
      </c>
      <c r="R14" s="163">
        <f t="shared" si="0"/>
        <v>-4.145043098648016</v>
      </c>
    </row>
    <row r="15" spans="2:18" ht="15" customHeight="1">
      <c r="B15" s="323"/>
      <c r="C15" s="351"/>
      <c r="D15" s="351"/>
      <c r="E15" s="293" t="s">
        <v>33</v>
      </c>
      <c r="F15" s="293"/>
      <c r="G15" s="293"/>
      <c r="H15" s="315"/>
      <c r="I15" s="27" t="s">
        <v>199</v>
      </c>
      <c r="J15" s="142" t="s">
        <v>8</v>
      </c>
      <c r="K15" s="140">
        <v>34865400</v>
      </c>
      <c r="L15" s="111">
        <v>7079000</v>
      </c>
      <c r="M15" s="112">
        <f t="shared" si="1"/>
        <v>41944400</v>
      </c>
      <c r="N15" s="174">
        <v>34004400</v>
      </c>
      <c r="O15" s="111">
        <v>7079000</v>
      </c>
      <c r="P15" s="112">
        <f t="shared" si="2"/>
        <v>41083400</v>
      </c>
      <c r="Q15" s="161">
        <f t="shared" si="3"/>
        <v>-861000</v>
      </c>
      <c r="R15" s="163">
        <f t="shared" si="0"/>
        <v>-2.0527174068528815</v>
      </c>
    </row>
    <row r="16" spans="2:18" ht="15" customHeight="1">
      <c r="B16" s="323"/>
      <c r="C16" s="293" t="s">
        <v>39</v>
      </c>
      <c r="D16" s="293"/>
      <c r="E16" s="293"/>
      <c r="F16" s="315"/>
      <c r="G16" s="308" t="s">
        <v>10</v>
      </c>
      <c r="H16" s="337"/>
      <c r="I16" s="310" t="s">
        <v>9</v>
      </c>
      <c r="J16" s="311"/>
      <c r="K16" s="143">
        <f aca="true" t="shared" si="4" ref="K16:P16">K11/K7*100</f>
        <v>100</v>
      </c>
      <c r="L16" s="127">
        <f t="shared" si="4"/>
        <v>100</v>
      </c>
      <c r="M16" s="126">
        <f t="shared" si="4"/>
        <v>100</v>
      </c>
      <c r="N16" s="175">
        <f t="shared" si="4"/>
        <v>100</v>
      </c>
      <c r="O16" s="170">
        <f t="shared" si="4"/>
        <v>100</v>
      </c>
      <c r="P16" s="126">
        <f t="shared" si="4"/>
        <v>100</v>
      </c>
      <c r="Q16" s="161">
        <f t="shared" si="3"/>
        <v>0</v>
      </c>
      <c r="R16" s="163">
        <f t="shared" si="0"/>
        <v>0</v>
      </c>
    </row>
    <row r="17" spans="2:18" ht="15" customHeight="1">
      <c r="B17" s="323"/>
      <c r="C17" s="350" t="s">
        <v>25</v>
      </c>
      <c r="D17" s="343" t="s">
        <v>90</v>
      </c>
      <c r="E17" s="344" t="s">
        <v>40</v>
      </c>
      <c r="F17" s="328"/>
      <c r="G17" s="308" t="s">
        <v>11</v>
      </c>
      <c r="H17" s="337"/>
      <c r="I17" s="310" t="s">
        <v>9</v>
      </c>
      <c r="J17" s="311"/>
      <c r="K17" s="143">
        <f aca="true" t="shared" si="5" ref="K17:P17">K7/K6*100</f>
        <v>82.56999286330048</v>
      </c>
      <c r="L17" s="127">
        <f t="shared" si="5"/>
        <v>83.23800961576046</v>
      </c>
      <c r="M17" s="126">
        <f t="shared" si="5"/>
        <v>82.67538567230918</v>
      </c>
      <c r="N17" s="175">
        <f t="shared" si="5"/>
        <v>82.91301108057978</v>
      </c>
      <c r="O17" s="170">
        <f t="shared" si="5"/>
        <v>83.90251338779659</v>
      </c>
      <c r="P17" s="126">
        <f t="shared" si="5"/>
        <v>83.06907997760796</v>
      </c>
      <c r="Q17" s="161">
        <f t="shared" si="3"/>
        <v>0.39369430529878</v>
      </c>
      <c r="R17" s="163">
        <f t="shared" si="0"/>
        <v>0.47619288630744394</v>
      </c>
    </row>
    <row r="18" spans="2:18" ht="15" customHeight="1">
      <c r="B18" s="323"/>
      <c r="C18" s="350"/>
      <c r="D18" s="343"/>
      <c r="E18" s="344" t="s">
        <v>41</v>
      </c>
      <c r="F18" s="328"/>
      <c r="G18" s="308" t="s">
        <v>13</v>
      </c>
      <c r="H18" s="337"/>
      <c r="I18" s="310" t="s">
        <v>9</v>
      </c>
      <c r="J18" s="311"/>
      <c r="K18" s="143">
        <f aca="true" t="shared" si="6" ref="K18:P18">K9/K8*100</f>
        <v>100</v>
      </c>
      <c r="L18" s="127">
        <f t="shared" si="6"/>
        <v>100</v>
      </c>
      <c r="M18" s="126">
        <f t="shared" si="6"/>
        <v>100</v>
      </c>
      <c r="N18" s="175">
        <f t="shared" si="6"/>
        <v>100</v>
      </c>
      <c r="O18" s="170">
        <f t="shared" si="6"/>
        <v>100</v>
      </c>
      <c r="P18" s="126">
        <f t="shared" si="6"/>
        <v>100</v>
      </c>
      <c r="Q18" s="161">
        <f t="shared" si="3"/>
        <v>0</v>
      </c>
      <c r="R18" s="163">
        <f t="shared" si="0"/>
        <v>0</v>
      </c>
    </row>
    <row r="19" spans="2:18" ht="15" customHeight="1">
      <c r="B19" s="323"/>
      <c r="C19" s="350"/>
      <c r="D19" s="343"/>
      <c r="E19" s="344" t="s">
        <v>42</v>
      </c>
      <c r="F19" s="328"/>
      <c r="G19" s="308" t="s">
        <v>14</v>
      </c>
      <c r="H19" s="337"/>
      <c r="I19" s="310" t="s">
        <v>9</v>
      </c>
      <c r="J19" s="311"/>
      <c r="K19" s="143">
        <f aca="true" t="shared" si="7" ref="K19:P19">K11/K10*100</f>
        <v>82.56999286330048</v>
      </c>
      <c r="L19" s="127">
        <f t="shared" si="7"/>
        <v>83.23800961576046</v>
      </c>
      <c r="M19" s="126">
        <f t="shared" si="7"/>
        <v>82.67538567230918</v>
      </c>
      <c r="N19" s="175">
        <f t="shared" si="7"/>
        <v>82.91301108057978</v>
      </c>
      <c r="O19" s="170">
        <f t="shared" si="7"/>
        <v>83.90251338779659</v>
      </c>
      <c r="P19" s="126">
        <f t="shared" si="7"/>
        <v>83.06907997760796</v>
      </c>
      <c r="Q19" s="161">
        <f t="shared" si="3"/>
        <v>0.39369430529878</v>
      </c>
      <c r="R19" s="163">
        <f t="shared" si="0"/>
        <v>0.47619288630744394</v>
      </c>
    </row>
    <row r="20" spans="2:18" ht="15" customHeight="1">
      <c r="B20" s="323"/>
      <c r="C20" s="350"/>
      <c r="D20" s="28" t="s">
        <v>88</v>
      </c>
      <c r="E20" s="327" t="s">
        <v>40</v>
      </c>
      <c r="F20" s="201"/>
      <c r="G20" s="201"/>
      <c r="H20" s="201"/>
      <c r="I20" s="310" t="s">
        <v>12</v>
      </c>
      <c r="J20" s="311"/>
      <c r="K20" s="318">
        <f aca="true" t="shared" si="8" ref="K20:P20">K15/K14*100</f>
        <v>92.1926066952245</v>
      </c>
      <c r="L20" s="341">
        <f t="shared" si="8"/>
        <v>100</v>
      </c>
      <c r="M20" s="339">
        <f t="shared" si="8"/>
        <v>93.42361404993652</v>
      </c>
      <c r="N20" s="317">
        <f t="shared" si="8"/>
        <v>94.56962482965766</v>
      </c>
      <c r="O20" s="338">
        <f t="shared" si="8"/>
        <v>100</v>
      </c>
      <c r="P20" s="316">
        <f t="shared" si="8"/>
        <v>95.46286829631006</v>
      </c>
      <c r="Q20" s="161">
        <f t="shared" si="3"/>
        <v>2.0392542463735452</v>
      </c>
      <c r="R20" s="163">
        <f t="shared" si="0"/>
        <v>2.182803852228976</v>
      </c>
    </row>
    <row r="21" spans="2:18" ht="15" customHeight="1">
      <c r="B21" s="323"/>
      <c r="C21" s="350"/>
      <c r="D21" s="29" t="s">
        <v>89</v>
      </c>
      <c r="E21" s="345" t="s">
        <v>243</v>
      </c>
      <c r="F21" s="346"/>
      <c r="G21" s="346"/>
      <c r="H21" s="346"/>
      <c r="I21" s="310"/>
      <c r="J21" s="311"/>
      <c r="K21" s="319"/>
      <c r="L21" s="342"/>
      <c r="M21" s="340"/>
      <c r="N21" s="317"/>
      <c r="O21" s="338"/>
      <c r="P21" s="316"/>
      <c r="Q21" s="161">
        <f t="shared" si="3"/>
        <v>0</v>
      </c>
      <c r="R21" s="163" t="e">
        <f t="shared" si="0"/>
        <v>#DIV/0!</v>
      </c>
    </row>
    <row r="22" spans="2:18" ht="15" customHeight="1">
      <c r="B22" s="323"/>
      <c r="C22" s="312" t="s">
        <v>193</v>
      </c>
      <c r="D22" s="336" t="s">
        <v>31</v>
      </c>
      <c r="E22" s="293"/>
      <c r="F22" s="293"/>
      <c r="G22" s="293"/>
      <c r="H22" s="315"/>
      <c r="I22" s="310" t="s">
        <v>28</v>
      </c>
      <c r="J22" s="311"/>
      <c r="K22" s="144">
        <v>34054</v>
      </c>
      <c r="L22" s="83">
        <v>4474</v>
      </c>
      <c r="M22" s="84">
        <f>SUM(K22:L22)</f>
        <v>38528</v>
      </c>
      <c r="N22" s="176">
        <v>33378</v>
      </c>
      <c r="O22" s="83">
        <v>4355</v>
      </c>
      <c r="P22" s="84">
        <f>SUM(N22:O22)</f>
        <v>37733</v>
      </c>
      <c r="Q22" s="161">
        <f t="shared" si="3"/>
        <v>-795</v>
      </c>
      <c r="R22" s="163">
        <f t="shared" si="0"/>
        <v>-2.0634343853820596</v>
      </c>
    </row>
    <row r="23" spans="2:18" ht="15" customHeight="1">
      <c r="B23" s="323"/>
      <c r="C23" s="313"/>
      <c r="D23" s="31"/>
      <c r="E23" s="293" t="s">
        <v>44</v>
      </c>
      <c r="F23" s="293"/>
      <c r="G23" s="293"/>
      <c r="H23" s="315"/>
      <c r="I23" s="310" t="s">
        <v>28</v>
      </c>
      <c r="J23" s="311"/>
      <c r="K23" s="144">
        <v>34054</v>
      </c>
      <c r="L23" s="83">
        <v>4474</v>
      </c>
      <c r="M23" s="84">
        <f aca="true" t="shared" si="9" ref="M23:M60">SUM(K23:L23)</f>
        <v>38528</v>
      </c>
      <c r="N23" s="176">
        <v>33378</v>
      </c>
      <c r="O23" s="83">
        <v>4355</v>
      </c>
      <c r="P23" s="84">
        <f aca="true" t="shared" si="10" ref="P23:P60">SUM(N23:O23)</f>
        <v>37733</v>
      </c>
      <c r="Q23" s="161">
        <f t="shared" si="3"/>
        <v>-795</v>
      </c>
      <c r="R23" s="163">
        <f t="shared" si="0"/>
        <v>-2.0634343853820596</v>
      </c>
    </row>
    <row r="24" spans="2:18" ht="15" customHeight="1">
      <c r="B24" s="323"/>
      <c r="C24" s="313"/>
      <c r="D24" s="293" t="s">
        <v>37</v>
      </c>
      <c r="E24" s="293"/>
      <c r="F24" s="293"/>
      <c r="G24" s="293"/>
      <c r="H24" s="315"/>
      <c r="I24" s="310" t="s">
        <v>28</v>
      </c>
      <c r="J24" s="311"/>
      <c r="K24" s="144">
        <v>34054</v>
      </c>
      <c r="L24" s="83">
        <v>4474</v>
      </c>
      <c r="M24" s="84">
        <f t="shared" si="9"/>
        <v>38528</v>
      </c>
      <c r="N24" s="176">
        <v>33378</v>
      </c>
      <c r="O24" s="83">
        <v>4355</v>
      </c>
      <c r="P24" s="84">
        <f t="shared" si="10"/>
        <v>37733</v>
      </c>
      <c r="Q24" s="161">
        <f t="shared" si="3"/>
        <v>-795</v>
      </c>
      <c r="R24" s="163">
        <f t="shared" si="0"/>
        <v>-2.0634343853820596</v>
      </c>
    </row>
    <row r="25" spans="2:18" ht="15" customHeight="1">
      <c r="B25" s="323"/>
      <c r="C25" s="313"/>
      <c r="D25" s="336" t="s">
        <v>33</v>
      </c>
      <c r="E25" s="293"/>
      <c r="F25" s="293"/>
      <c r="G25" s="293"/>
      <c r="H25" s="315"/>
      <c r="I25" s="310" t="s">
        <v>199</v>
      </c>
      <c r="J25" s="311"/>
      <c r="K25" s="144">
        <v>21812000</v>
      </c>
      <c r="L25" s="83">
        <v>3147000</v>
      </c>
      <c r="M25" s="84">
        <f t="shared" si="9"/>
        <v>24959000</v>
      </c>
      <c r="N25" s="176">
        <v>21812000</v>
      </c>
      <c r="O25" s="83">
        <v>3147000</v>
      </c>
      <c r="P25" s="84">
        <f t="shared" si="10"/>
        <v>24959000</v>
      </c>
      <c r="Q25" s="161">
        <f t="shared" si="3"/>
        <v>0</v>
      </c>
      <c r="R25" s="163">
        <f t="shared" si="0"/>
        <v>0</v>
      </c>
    </row>
    <row r="26" spans="2:18" ht="15" customHeight="1">
      <c r="B26" s="323"/>
      <c r="C26" s="313"/>
      <c r="D26" s="31"/>
      <c r="E26" s="293" t="s">
        <v>44</v>
      </c>
      <c r="F26" s="293"/>
      <c r="G26" s="293"/>
      <c r="H26" s="315"/>
      <c r="I26" s="310" t="s">
        <v>199</v>
      </c>
      <c r="J26" s="311"/>
      <c r="K26" s="144">
        <v>21812000</v>
      </c>
      <c r="L26" s="83">
        <v>3147000</v>
      </c>
      <c r="M26" s="84">
        <f t="shared" si="9"/>
        <v>24959000</v>
      </c>
      <c r="N26" s="176">
        <v>21812000</v>
      </c>
      <c r="O26" s="83">
        <v>3147000</v>
      </c>
      <c r="P26" s="84">
        <f t="shared" si="10"/>
        <v>24959000</v>
      </c>
      <c r="Q26" s="161">
        <f t="shared" si="3"/>
        <v>0</v>
      </c>
      <c r="R26" s="163">
        <f t="shared" si="0"/>
        <v>0</v>
      </c>
    </row>
    <row r="27" spans="2:18" ht="15" customHeight="1">
      <c r="B27" s="323"/>
      <c r="C27" s="313"/>
      <c r="D27" s="293" t="s">
        <v>43</v>
      </c>
      <c r="E27" s="293"/>
      <c r="F27" s="293"/>
      <c r="G27" s="293"/>
      <c r="H27" s="315"/>
      <c r="I27" s="310" t="s">
        <v>199</v>
      </c>
      <c r="J27" s="311"/>
      <c r="K27" s="144">
        <v>21812000</v>
      </c>
      <c r="L27" s="83">
        <v>3147000</v>
      </c>
      <c r="M27" s="84">
        <f t="shared" si="9"/>
        <v>24959000</v>
      </c>
      <c r="N27" s="176">
        <v>21812000</v>
      </c>
      <c r="O27" s="83">
        <v>3147000</v>
      </c>
      <c r="P27" s="84">
        <f t="shared" si="10"/>
        <v>24959000</v>
      </c>
      <c r="Q27" s="161">
        <f t="shared" si="3"/>
        <v>0</v>
      </c>
      <c r="R27" s="163">
        <f t="shared" si="0"/>
        <v>0</v>
      </c>
    </row>
    <row r="28" spans="2:18" ht="15" customHeight="1">
      <c r="B28" s="323"/>
      <c r="C28" s="314"/>
      <c r="D28" s="293" t="s">
        <v>38</v>
      </c>
      <c r="E28" s="293"/>
      <c r="F28" s="293"/>
      <c r="G28" s="293"/>
      <c r="H28" s="315"/>
      <c r="I28" s="310" t="s">
        <v>28</v>
      </c>
      <c r="J28" s="311"/>
      <c r="K28" s="144">
        <v>31130</v>
      </c>
      <c r="L28" s="83">
        <v>4194</v>
      </c>
      <c r="M28" s="84">
        <f t="shared" si="9"/>
        <v>35324</v>
      </c>
      <c r="N28" s="176">
        <v>30544</v>
      </c>
      <c r="O28" s="83">
        <v>4072</v>
      </c>
      <c r="P28" s="84">
        <f t="shared" si="10"/>
        <v>34616</v>
      </c>
      <c r="Q28" s="161">
        <f t="shared" si="3"/>
        <v>-708</v>
      </c>
      <c r="R28" s="163">
        <f t="shared" si="0"/>
        <v>-2.004303023440154</v>
      </c>
    </row>
    <row r="29" spans="2:18" ht="15" customHeight="1">
      <c r="B29" s="323"/>
      <c r="C29" s="312" t="s">
        <v>194</v>
      </c>
      <c r="D29" s="336" t="s">
        <v>31</v>
      </c>
      <c r="E29" s="293"/>
      <c r="F29" s="293"/>
      <c r="G29" s="293"/>
      <c r="H29" s="315"/>
      <c r="I29" s="310" t="s">
        <v>28</v>
      </c>
      <c r="J29" s="311"/>
      <c r="K29" s="144">
        <v>424</v>
      </c>
      <c r="L29" s="83">
        <v>1108</v>
      </c>
      <c r="M29" s="84">
        <f t="shared" si="9"/>
        <v>1532</v>
      </c>
      <c r="N29" s="176">
        <v>424</v>
      </c>
      <c r="O29" s="83">
        <v>1115</v>
      </c>
      <c r="P29" s="84">
        <f t="shared" si="10"/>
        <v>1539</v>
      </c>
      <c r="Q29" s="161">
        <f t="shared" si="3"/>
        <v>7</v>
      </c>
      <c r="R29" s="163">
        <f t="shared" si="0"/>
        <v>0.45691906005221933</v>
      </c>
    </row>
    <row r="30" spans="2:18" ht="15" customHeight="1">
      <c r="B30" s="323"/>
      <c r="C30" s="313"/>
      <c r="D30" s="31"/>
      <c r="E30" s="293" t="s">
        <v>44</v>
      </c>
      <c r="F30" s="293"/>
      <c r="G30" s="293"/>
      <c r="H30" s="315"/>
      <c r="I30" s="310" t="s">
        <v>28</v>
      </c>
      <c r="J30" s="311"/>
      <c r="K30" s="144">
        <v>424</v>
      </c>
      <c r="L30" s="83">
        <v>1108</v>
      </c>
      <c r="M30" s="84">
        <f t="shared" si="9"/>
        <v>1532</v>
      </c>
      <c r="N30" s="176">
        <v>424</v>
      </c>
      <c r="O30" s="83">
        <v>1115</v>
      </c>
      <c r="P30" s="84">
        <f t="shared" si="10"/>
        <v>1539</v>
      </c>
      <c r="Q30" s="161">
        <f t="shared" si="3"/>
        <v>7</v>
      </c>
      <c r="R30" s="163">
        <f t="shared" si="0"/>
        <v>0.45691906005221933</v>
      </c>
    </row>
    <row r="31" spans="2:18" ht="15" customHeight="1">
      <c r="B31" s="323"/>
      <c r="C31" s="313"/>
      <c r="D31" s="293" t="s">
        <v>37</v>
      </c>
      <c r="E31" s="293"/>
      <c r="F31" s="293"/>
      <c r="G31" s="293"/>
      <c r="H31" s="315"/>
      <c r="I31" s="310" t="s">
        <v>28</v>
      </c>
      <c r="J31" s="311"/>
      <c r="K31" s="144">
        <v>424</v>
      </c>
      <c r="L31" s="83">
        <v>1108</v>
      </c>
      <c r="M31" s="84">
        <f t="shared" si="9"/>
        <v>1532</v>
      </c>
      <c r="N31" s="176">
        <v>424</v>
      </c>
      <c r="O31" s="83">
        <v>1115</v>
      </c>
      <c r="P31" s="84">
        <f t="shared" si="10"/>
        <v>1539</v>
      </c>
      <c r="Q31" s="161">
        <f t="shared" si="3"/>
        <v>7</v>
      </c>
      <c r="R31" s="163">
        <f t="shared" si="0"/>
        <v>0.45691906005221933</v>
      </c>
    </row>
    <row r="32" spans="2:18" ht="15" customHeight="1">
      <c r="B32" s="323"/>
      <c r="C32" s="313"/>
      <c r="D32" s="336" t="s">
        <v>33</v>
      </c>
      <c r="E32" s="293"/>
      <c r="F32" s="293"/>
      <c r="G32" s="293"/>
      <c r="H32" s="315"/>
      <c r="I32" s="310" t="s">
        <v>199</v>
      </c>
      <c r="J32" s="311"/>
      <c r="K32" s="144">
        <v>137000</v>
      </c>
      <c r="L32" s="83">
        <v>750300</v>
      </c>
      <c r="M32" s="84">
        <f t="shared" si="9"/>
        <v>887300</v>
      </c>
      <c r="N32" s="176">
        <v>137000</v>
      </c>
      <c r="O32" s="83">
        <v>750300</v>
      </c>
      <c r="P32" s="84">
        <f t="shared" si="10"/>
        <v>887300</v>
      </c>
      <c r="Q32" s="161">
        <f t="shared" si="3"/>
        <v>0</v>
      </c>
      <c r="R32" s="163">
        <f t="shared" si="0"/>
        <v>0</v>
      </c>
    </row>
    <row r="33" spans="2:18" ht="15" customHeight="1">
      <c r="B33" s="323"/>
      <c r="C33" s="313"/>
      <c r="D33" s="31"/>
      <c r="E33" s="293" t="s">
        <v>44</v>
      </c>
      <c r="F33" s="293"/>
      <c r="G33" s="293"/>
      <c r="H33" s="315"/>
      <c r="I33" s="310" t="s">
        <v>199</v>
      </c>
      <c r="J33" s="311"/>
      <c r="K33" s="144">
        <v>137000</v>
      </c>
      <c r="L33" s="83">
        <v>750300</v>
      </c>
      <c r="M33" s="84">
        <f t="shared" si="9"/>
        <v>887300</v>
      </c>
      <c r="N33" s="176">
        <v>137000</v>
      </c>
      <c r="O33" s="83">
        <v>750300</v>
      </c>
      <c r="P33" s="84">
        <f t="shared" si="10"/>
        <v>887300</v>
      </c>
      <c r="Q33" s="161">
        <f t="shared" si="3"/>
        <v>0</v>
      </c>
      <c r="R33" s="163">
        <f t="shared" si="0"/>
        <v>0</v>
      </c>
    </row>
    <row r="34" spans="2:18" ht="15" customHeight="1">
      <c r="B34" s="323"/>
      <c r="C34" s="313"/>
      <c r="D34" s="293" t="s">
        <v>43</v>
      </c>
      <c r="E34" s="293"/>
      <c r="F34" s="293"/>
      <c r="G34" s="293"/>
      <c r="H34" s="315"/>
      <c r="I34" s="310" t="s">
        <v>199</v>
      </c>
      <c r="J34" s="311"/>
      <c r="K34" s="144">
        <v>137000</v>
      </c>
      <c r="L34" s="83">
        <v>750300</v>
      </c>
      <c r="M34" s="84">
        <f t="shared" si="9"/>
        <v>887300</v>
      </c>
      <c r="N34" s="176">
        <v>137000</v>
      </c>
      <c r="O34" s="83">
        <v>750300</v>
      </c>
      <c r="P34" s="84">
        <f t="shared" si="10"/>
        <v>887300</v>
      </c>
      <c r="Q34" s="161">
        <f t="shared" si="3"/>
        <v>0</v>
      </c>
      <c r="R34" s="163">
        <f t="shared" si="0"/>
        <v>0</v>
      </c>
    </row>
    <row r="35" spans="2:18" ht="15" customHeight="1">
      <c r="B35" s="323"/>
      <c r="C35" s="314"/>
      <c r="D35" s="293" t="s">
        <v>38</v>
      </c>
      <c r="E35" s="293"/>
      <c r="F35" s="293"/>
      <c r="G35" s="293"/>
      <c r="H35" s="315"/>
      <c r="I35" s="310" t="s">
        <v>28</v>
      </c>
      <c r="J35" s="311"/>
      <c r="K35" s="144">
        <v>403</v>
      </c>
      <c r="L35" s="83">
        <v>953</v>
      </c>
      <c r="M35" s="84">
        <f t="shared" si="9"/>
        <v>1356</v>
      </c>
      <c r="N35" s="176">
        <v>408</v>
      </c>
      <c r="O35" s="83">
        <v>966</v>
      </c>
      <c r="P35" s="84">
        <f t="shared" si="10"/>
        <v>1374</v>
      </c>
      <c r="Q35" s="161">
        <f t="shared" si="3"/>
        <v>18</v>
      </c>
      <c r="R35" s="163">
        <f t="shared" si="0"/>
        <v>1.3274336283185841</v>
      </c>
    </row>
    <row r="36" spans="2:18" ht="15" customHeight="1">
      <c r="B36" s="323"/>
      <c r="C36" s="347" t="s">
        <v>195</v>
      </c>
      <c r="D36" s="336" t="s">
        <v>31</v>
      </c>
      <c r="E36" s="293"/>
      <c r="F36" s="293"/>
      <c r="G36" s="293"/>
      <c r="H36" s="315"/>
      <c r="I36" s="310" t="s">
        <v>28</v>
      </c>
      <c r="J36" s="311"/>
      <c r="K36" s="145">
        <v>0</v>
      </c>
      <c r="L36" s="74">
        <v>33</v>
      </c>
      <c r="M36" s="75">
        <f t="shared" si="9"/>
        <v>33</v>
      </c>
      <c r="N36" s="76">
        <v>0</v>
      </c>
      <c r="O36" s="74">
        <v>31</v>
      </c>
      <c r="P36" s="75">
        <f t="shared" si="10"/>
        <v>31</v>
      </c>
      <c r="Q36" s="161">
        <f t="shared" si="3"/>
        <v>-2</v>
      </c>
      <c r="R36" s="163">
        <f t="shared" si="0"/>
        <v>-6.0606060606060606</v>
      </c>
    </row>
    <row r="37" spans="2:18" ht="15" customHeight="1">
      <c r="B37" s="323"/>
      <c r="C37" s="348"/>
      <c r="D37" s="31"/>
      <c r="E37" s="293" t="s">
        <v>44</v>
      </c>
      <c r="F37" s="293"/>
      <c r="G37" s="293"/>
      <c r="H37" s="315"/>
      <c r="I37" s="310" t="s">
        <v>28</v>
      </c>
      <c r="J37" s="311"/>
      <c r="K37" s="145">
        <v>0</v>
      </c>
      <c r="L37" s="74">
        <v>33</v>
      </c>
      <c r="M37" s="75">
        <f t="shared" si="9"/>
        <v>33</v>
      </c>
      <c r="N37" s="76">
        <v>0</v>
      </c>
      <c r="O37" s="74">
        <v>31</v>
      </c>
      <c r="P37" s="75">
        <f t="shared" si="10"/>
        <v>31</v>
      </c>
      <c r="Q37" s="161">
        <f t="shared" si="3"/>
        <v>-2</v>
      </c>
      <c r="R37" s="163">
        <f t="shared" si="0"/>
        <v>-6.0606060606060606</v>
      </c>
    </row>
    <row r="38" spans="2:18" ht="15" customHeight="1">
      <c r="B38" s="323"/>
      <c r="C38" s="348"/>
      <c r="D38" s="293" t="s">
        <v>37</v>
      </c>
      <c r="E38" s="293"/>
      <c r="F38" s="293"/>
      <c r="G38" s="293"/>
      <c r="H38" s="315"/>
      <c r="I38" s="310" t="s">
        <v>28</v>
      </c>
      <c r="J38" s="311"/>
      <c r="K38" s="145">
        <v>0</v>
      </c>
      <c r="L38" s="74">
        <v>33</v>
      </c>
      <c r="M38" s="75">
        <f t="shared" si="9"/>
        <v>33</v>
      </c>
      <c r="N38" s="76">
        <v>0</v>
      </c>
      <c r="O38" s="74">
        <v>31</v>
      </c>
      <c r="P38" s="75">
        <f t="shared" si="10"/>
        <v>31</v>
      </c>
      <c r="Q38" s="161">
        <f t="shared" si="3"/>
        <v>-2</v>
      </c>
      <c r="R38" s="163">
        <f t="shared" si="0"/>
        <v>-6.0606060606060606</v>
      </c>
    </row>
    <row r="39" spans="2:18" ht="15" customHeight="1">
      <c r="B39" s="323"/>
      <c r="C39" s="348"/>
      <c r="D39" s="336" t="s">
        <v>33</v>
      </c>
      <c r="E39" s="293"/>
      <c r="F39" s="293"/>
      <c r="G39" s="293"/>
      <c r="H39" s="315"/>
      <c r="I39" s="310" t="s">
        <v>199</v>
      </c>
      <c r="J39" s="311"/>
      <c r="K39" s="145">
        <v>0</v>
      </c>
      <c r="L39" s="74">
        <v>180000</v>
      </c>
      <c r="M39" s="75">
        <f t="shared" si="9"/>
        <v>180000</v>
      </c>
      <c r="N39" s="76">
        <v>0</v>
      </c>
      <c r="O39" s="74">
        <v>180000</v>
      </c>
      <c r="P39" s="75">
        <f t="shared" si="10"/>
        <v>180000</v>
      </c>
      <c r="Q39" s="161">
        <f t="shared" si="3"/>
        <v>0</v>
      </c>
      <c r="R39" s="163">
        <f t="shared" si="0"/>
        <v>0</v>
      </c>
    </row>
    <row r="40" spans="2:18" ht="15" customHeight="1">
      <c r="B40" s="323"/>
      <c r="C40" s="348"/>
      <c r="D40" s="31"/>
      <c r="E40" s="293" t="s">
        <v>44</v>
      </c>
      <c r="F40" s="293"/>
      <c r="G40" s="293"/>
      <c r="H40" s="315"/>
      <c r="I40" s="310" t="s">
        <v>199</v>
      </c>
      <c r="J40" s="311"/>
      <c r="K40" s="145">
        <v>0</v>
      </c>
      <c r="L40" s="74">
        <v>180000</v>
      </c>
      <c r="M40" s="75">
        <f t="shared" si="9"/>
        <v>180000</v>
      </c>
      <c r="N40" s="76">
        <v>0</v>
      </c>
      <c r="O40" s="74">
        <v>180000</v>
      </c>
      <c r="P40" s="75">
        <f t="shared" si="10"/>
        <v>180000</v>
      </c>
      <c r="Q40" s="161">
        <f t="shared" si="3"/>
        <v>0</v>
      </c>
      <c r="R40" s="163">
        <f t="shared" si="0"/>
        <v>0</v>
      </c>
    </row>
    <row r="41" spans="2:18" ht="15" customHeight="1">
      <c r="B41" s="323"/>
      <c r="C41" s="348"/>
      <c r="D41" s="293" t="s">
        <v>43</v>
      </c>
      <c r="E41" s="293"/>
      <c r="F41" s="293"/>
      <c r="G41" s="293"/>
      <c r="H41" s="315"/>
      <c r="I41" s="310" t="s">
        <v>199</v>
      </c>
      <c r="J41" s="311"/>
      <c r="K41" s="145">
        <v>0</v>
      </c>
      <c r="L41" s="74">
        <v>180000</v>
      </c>
      <c r="M41" s="75">
        <f t="shared" si="9"/>
        <v>180000</v>
      </c>
      <c r="N41" s="76">
        <v>0</v>
      </c>
      <c r="O41" s="74">
        <v>180000</v>
      </c>
      <c r="P41" s="75">
        <f t="shared" si="10"/>
        <v>180000</v>
      </c>
      <c r="Q41" s="161">
        <f t="shared" si="3"/>
        <v>0</v>
      </c>
      <c r="R41" s="163">
        <f t="shared" si="0"/>
        <v>0</v>
      </c>
    </row>
    <row r="42" spans="2:18" ht="15" customHeight="1">
      <c r="B42" s="323"/>
      <c r="C42" s="349"/>
      <c r="D42" s="293" t="s">
        <v>38</v>
      </c>
      <c r="E42" s="293"/>
      <c r="F42" s="293"/>
      <c r="G42" s="293"/>
      <c r="H42" s="315"/>
      <c r="I42" s="310" t="s">
        <v>28</v>
      </c>
      <c r="J42" s="311"/>
      <c r="K42" s="145">
        <v>0</v>
      </c>
      <c r="L42" s="74">
        <v>32</v>
      </c>
      <c r="M42" s="75">
        <f t="shared" si="9"/>
        <v>32</v>
      </c>
      <c r="N42" s="76">
        <v>0</v>
      </c>
      <c r="O42" s="74">
        <v>30</v>
      </c>
      <c r="P42" s="75">
        <f t="shared" si="10"/>
        <v>30</v>
      </c>
      <c r="Q42" s="161">
        <f t="shared" si="3"/>
        <v>-2</v>
      </c>
      <c r="R42" s="163">
        <f t="shared" si="0"/>
        <v>-6.25</v>
      </c>
    </row>
    <row r="43" spans="2:18" ht="15" customHeight="1">
      <c r="B43" s="323"/>
      <c r="C43" s="312" t="s">
        <v>196</v>
      </c>
      <c r="D43" s="336" t="s">
        <v>31</v>
      </c>
      <c r="E43" s="293"/>
      <c r="F43" s="293"/>
      <c r="G43" s="293"/>
      <c r="H43" s="315"/>
      <c r="I43" s="310" t="s">
        <v>28</v>
      </c>
      <c r="J43" s="311"/>
      <c r="K43" s="136">
        <v>31</v>
      </c>
      <c r="L43" s="74">
        <v>33</v>
      </c>
      <c r="M43" s="75">
        <f t="shared" si="9"/>
        <v>64</v>
      </c>
      <c r="N43" s="73">
        <v>28</v>
      </c>
      <c r="O43" s="74">
        <v>31</v>
      </c>
      <c r="P43" s="75">
        <f t="shared" si="10"/>
        <v>59</v>
      </c>
      <c r="Q43" s="161">
        <f t="shared" si="3"/>
        <v>-5</v>
      </c>
      <c r="R43" s="163">
        <f t="shared" si="0"/>
        <v>-7.8125</v>
      </c>
    </row>
    <row r="44" spans="2:18" ht="15" customHeight="1">
      <c r="B44" s="323"/>
      <c r="C44" s="320"/>
      <c r="D44" s="31"/>
      <c r="E44" s="293" t="s">
        <v>44</v>
      </c>
      <c r="F44" s="293"/>
      <c r="G44" s="293"/>
      <c r="H44" s="315"/>
      <c r="I44" s="310" t="s">
        <v>28</v>
      </c>
      <c r="J44" s="311"/>
      <c r="K44" s="136">
        <v>31</v>
      </c>
      <c r="L44" s="74">
        <v>33</v>
      </c>
      <c r="M44" s="75">
        <f t="shared" si="9"/>
        <v>64</v>
      </c>
      <c r="N44" s="73">
        <v>28</v>
      </c>
      <c r="O44" s="74">
        <v>31</v>
      </c>
      <c r="P44" s="75">
        <f t="shared" si="10"/>
        <v>59</v>
      </c>
      <c r="Q44" s="161">
        <f t="shared" si="3"/>
        <v>-5</v>
      </c>
      <c r="R44" s="163">
        <f t="shared" si="0"/>
        <v>-7.8125</v>
      </c>
    </row>
    <row r="45" spans="2:18" ht="15" customHeight="1">
      <c r="B45" s="323"/>
      <c r="C45" s="320"/>
      <c r="D45" s="293" t="s">
        <v>37</v>
      </c>
      <c r="E45" s="293"/>
      <c r="F45" s="293"/>
      <c r="G45" s="293"/>
      <c r="H45" s="315"/>
      <c r="I45" s="310" t="s">
        <v>28</v>
      </c>
      <c r="J45" s="311"/>
      <c r="K45" s="136">
        <v>31</v>
      </c>
      <c r="L45" s="74">
        <v>33</v>
      </c>
      <c r="M45" s="75">
        <f t="shared" si="9"/>
        <v>64</v>
      </c>
      <c r="N45" s="73">
        <v>28</v>
      </c>
      <c r="O45" s="74">
        <v>31</v>
      </c>
      <c r="P45" s="75">
        <f t="shared" si="10"/>
        <v>59</v>
      </c>
      <c r="Q45" s="161">
        <f t="shared" si="3"/>
        <v>-5</v>
      </c>
      <c r="R45" s="163">
        <f t="shared" si="0"/>
        <v>-7.8125</v>
      </c>
    </row>
    <row r="46" spans="2:18" ht="15" customHeight="1">
      <c r="B46" s="323"/>
      <c r="C46" s="320"/>
      <c r="D46" s="336" t="s">
        <v>33</v>
      </c>
      <c r="E46" s="293"/>
      <c r="F46" s="293"/>
      <c r="G46" s="293"/>
      <c r="H46" s="315"/>
      <c r="I46" s="310" t="s">
        <v>199</v>
      </c>
      <c r="J46" s="311"/>
      <c r="K46" s="136">
        <v>50000</v>
      </c>
      <c r="L46" s="74">
        <v>50000</v>
      </c>
      <c r="M46" s="75">
        <f t="shared" si="9"/>
        <v>100000</v>
      </c>
      <c r="N46" s="73">
        <v>50000</v>
      </c>
      <c r="O46" s="74">
        <v>50000</v>
      </c>
      <c r="P46" s="75">
        <f t="shared" si="10"/>
        <v>100000</v>
      </c>
      <c r="Q46" s="161">
        <f t="shared" si="3"/>
        <v>0</v>
      </c>
      <c r="R46" s="163">
        <f t="shared" si="0"/>
        <v>0</v>
      </c>
    </row>
    <row r="47" spans="2:18" ht="15" customHeight="1">
      <c r="B47" s="323"/>
      <c r="C47" s="320"/>
      <c r="D47" s="31"/>
      <c r="E47" s="293" t="s">
        <v>44</v>
      </c>
      <c r="F47" s="293"/>
      <c r="G47" s="293"/>
      <c r="H47" s="315"/>
      <c r="I47" s="310" t="s">
        <v>199</v>
      </c>
      <c r="J47" s="311"/>
      <c r="K47" s="136">
        <v>50000</v>
      </c>
      <c r="L47" s="74">
        <v>50000</v>
      </c>
      <c r="M47" s="75">
        <f t="shared" si="9"/>
        <v>100000</v>
      </c>
      <c r="N47" s="73">
        <v>50000</v>
      </c>
      <c r="O47" s="74">
        <v>50000</v>
      </c>
      <c r="P47" s="75">
        <f t="shared" si="10"/>
        <v>100000</v>
      </c>
      <c r="Q47" s="161">
        <f t="shared" si="3"/>
        <v>0</v>
      </c>
      <c r="R47" s="163">
        <f t="shared" si="0"/>
        <v>0</v>
      </c>
    </row>
    <row r="48" spans="2:18" ht="15" customHeight="1">
      <c r="B48" s="323"/>
      <c r="C48" s="320"/>
      <c r="D48" s="293" t="s">
        <v>43</v>
      </c>
      <c r="E48" s="293"/>
      <c r="F48" s="293"/>
      <c r="G48" s="293"/>
      <c r="H48" s="315"/>
      <c r="I48" s="310" t="s">
        <v>199</v>
      </c>
      <c r="J48" s="311"/>
      <c r="K48" s="136">
        <v>50000</v>
      </c>
      <c r="L48" s="74">
        <v>50000</v>
      </c>
      <c r="M48" s="75">
        <f t="shared" si="9"/>
        <v>100000</v>
      </c>
      <c r="N48" s="73">
        <v>50000</v>
      </c>
      <c r="O48" s="74">
        <v>50000</v>
      </c>
      <c r="P48" s="75">
        <f t="shared" si="10"/>
        <v>100000</v>
      </c>
      <c r="Q48" s="161">
        <f t="shared" si="3"/>
        <v>0</v>
      </c>
      <c r="R48" s="163">
        <f t="shared" si="0"/>
        <v>0</v>
      </c>
    </row>
    <row r="49" spans="2:18" ht="15" customHeight="1">
      <c r="B49" s="323"/>
      <c r="C49" s="321"/>
      <c r="D49" s="293" t="s">
        <v>38</v>
      </c>
      <c r="E49" s="293"/>
      <c r="F49" s="293"/>
      <c r="G49" s="293"/>
      <c r="H49" s="315"/>
      <c r="I49" s="310" t="s">
        <v>28</v>
      </c>
      <c r="J49" s="311"/>
      <c r="K49" s="136">
        <v>31</v>
      </c>
      <c r="L49" s="74">
        <v>33</v>
      </c>
      <c r="M49" s="75">
        <f t="shared" si="9"/>
        <v>64</v>
      </c>
      <c r="N49" s="73">
        <v>28</v>
      </c>
      <c r="O49" s="74">
        <v>31</v>
      </c>
      <c r="P49" s="75">
        <f t="shared" si="10"/>
        <v>59</v>
      </c>
      <c r="Q49" s="161">
        <f t="shared" si="3"/>
        <v>-5</v>
      </c>
      <c r="R49" s="163">
        <f t="shared" si="0"/>
        <v>-7.8125</v>
      </c>
    </row>
    <row r="50" spans="2:18" ht="15" customHeight="1">
      <c r="B50" s="323"/>
      <c r="C50" s="333" t="s">
        <v>244</v>
      </c>
      <c r="D50" s="336" t="s">
        <v>31</v>
      </c>
      <c r="E50" s="293"/>
      <c r="F50" s="293"/>
      <c r="G50" s="293"/>
      <c r="H50" s="315"/>
      <c r="I50" s="310" t="s">
        <v>28</v>
      </c>
      <c r="J50" s="311"/>
      <c r="K50" s="136">
        <v>52</v>
      </c>
      <c r="L50" s="77">
        <v>0</v>
      </c>
      <c r="M50" s="75">
        <f t="shared" si="9"/>
        <v>52</v>
      </c>
      <c r="N50" s="73">
        <v>50</v>
      </c>
      <c r="O50" s="77">
        <v>0</v>
      </c>
      <c r="P50" s="75">
        <f t="shared" si="10"/>
        <v>50</v>
      </c>
      <c r="Q50" s="161">
        <f t="shared" si="3"/>
        <v>-2</v>
      </c>
      <c r="R50" s="163">
        <f t="shared" si="0"/>
        <v>-3.8461538461538463</v>
      </c>
    </row>
    <row r="51" spans="2:18" ht="15" customHeight="1">
      <c r="B51" s="323"/>
      <c r="C51" s="334"/>
      <c r="D51" s="31"/>
      <c r="E51" s="293" t="s">
        <v>44</v>
      </c>
      <c r="F51" s="293"/>
      <c r="G51" s="293"/>
      <c r="H51" s="315"/>
      <c r="I51" s="310" t="s">
        <v>28</v>
      </c>
      <c r="J51" s="311"/>
      <c r="K51" s="136">
        <v>52</v>
      </c>
      <c r="L51" s="77">
        <v>0</v>
      </c>
      <c r="M51" s="75">
        <f t="shared" si="9"/>
        <v>52</v>
      </c>
      <c r="N51" s="73">
        <v>50</v>
      </c>
      <c r="O51" s="77">
        <v>0</v>
      </c>
      <c r="P51" s="75">
        <f t="shared" si="10"/>
        <v>50</v>
      </c>
      <c r="Q51" s="161">
        <f t="shared" si="3"/>
        <v>-2</v>
      </c>
      <c r="R51" s="163">
        <f t="shared" si="0"/>
        <v>-3.8461538461538463</v>
      </c>
    </row>
    <row r="52" spans="2:18" ht="15" customHeight="1">
      <c r="B52" s="323"/>
      <c r="C52" s="334"/>
      <c r="D52" s="293" t="s">
        <v>37</v>
      </c>
      <c r="E52" s="293"/>
      <c r="F52" s="293"/>
      <c r="G52" s="293"/>
      <c r="H52" s="315"/>
      <c r="I52" s="310" t="s">
        <v>28</v>
      </c>
      <c r="J52" s="311"/>
      <c r="K52" s="136">
        <v>52</v>
      </c>
      <c r="L52" s="77">
        <v>0</v>
      </c>
      <c r="M52" s="75">
        <f t="shared" si="9"/>
        <v>52</v>
      </c>
      <c r="N52" s="73">
        <v>50</v>
      </c>
      <c r="O52" s="77">
        <v>0</v>
      </c>
      <c r="P52" s="75">
        <f t="shared" si="10"/>
        <v>50</v>
      </c>
      <c r="Q52" s="161">
        <f t="shared" si="3"/>
        <v>-2</v>
      </c>
      <c r="R52" s="163">
        <f t="shared" si="0"/>
        <v>-3.8461538461538463</v>
      </c>
    </row>
    <row r="53" spans="2:18" ht="15" customHeight="1">
      <c r="B53" s="323"/>
      <c r="C53" s="334"/>
      <c r="D53" s="336" t="s">
        <v>33</v>
      </c>
      <c r="E53" s="293"/>
      <c r="F53" s="293"/>
      <c r="G53" s="293"/>
      <c r="H53" s="315"/>
      <c r="I53" s="310" t="s">
        <v>199</v>
      </c>
      <c r="J53" s="311"/>
      <c r="K53" s="136">
        <v>50000</v>
      </c>
      <c r="L53" s="77">
        <v>0</v>
      </c>
      <c r="M53" s="75">
        <f t="shared" si="9"/>
        <v>50000</v>
      </c>
      <c r="N53" s="73">
        <v>50000</v>
      </c>
      <c r="O53" s="77">
        <v>0</v>
      </c>
      <c r="P53" s="75">
        <f t="shared" si="10"/>
        <v>50000</v>
      </c>
      <c r="Q53" s="161">
        <f t="shared" si="3"/>
        <v>0</v>
      </c>
      <c r="R53" s="163">
        <f t="shared" si="0"/>
        <v>0</v>
      </c>
    </row>
    <row r="54" spans="2:18" ht="15" customHeight="1">
      <c r="B54" s="323"/>
      <c r="C54" s="334"/>
      <c r="D54" s="31"/>
      <c r="E54" s="293" t="s">
        <v>44</v>
      </c>
      <c r="F54" s="293"/>
      <c r="G54" s="293"/>
      <c r="H54" s="315"/>
      <c r="I54" s="310" t="s">
        <v>199</v>
      </c>
      <c r="J54" s="311"/>
      <c r="K54" s="136">
        <v>50000</v>
      </c>
      <c r="L54" s="77">
        <v>0</v>
      </c>
      <c r="M54" s="75">
        <f t="shared" si="9"/>
        <v>50000</v>
      </c>
      <c r="N54" s="73">
        <v>50000</v>
      </c>
      <c r="O54" s="77">
        <v>0</v>
      </c>
      <c r="P54" s="75">
        <f t="shared" si="10"/>
        <v>50000</v>
      </c>
      <c r="Q54" s="161">
        <f t="shared" si="3"/>
        <v>0</v>
      </c>
      <c r="R54" s="163">
        <f t="shared" si="0"/>
        <v>0</v>
      </c>
    </row>
    <row r="55" spans="2:18" ht="15" customHeight="1">
      <c r="B55" s="323"/>
      <c r="C55" s="334"/>
      <c r="D55" s="293" t="s">
        <v>43</v>
      </c>
      <c r="E55" s="293"/>
      <c r="F55" s="293"/>
      <c r="G55" s="293"/>
      <c r="H55" s="315"/>
      <c r="I55" s="310" t="s">
        <v>199</v>
      </c>
      <c r="J55" s="311"/>
      <c r="K55" s="136">
        <v>50000</v>
      </c>
      <c r="L55" s="77">
        <v>0</v>
      </c>
      <c r="M55" s="75">
        <f t="shared" si="9"/>
        <v>50000</v>
      </c>
      <c r="N55" s="73">
        <v>50000</v>
      </c>
      <c r="O55" s="77">
        <v>0</v>
      </c>
      <c r="P55" s="75">
        <f t="shared" si="10"/>
        <v>50000</v>
      </c>
      <c r="Q55" s="161">
        <f t="shared" si="3"/>
        <v>0</v>
      </c>
      <c r="R55" s="163">
        <f t="shared" si="0"/>
        <v>0</v>
      </c>
    </row>
    <row r="56" spans="2:18" ht="15" customHeight="1">
      <c r="B56" s="323"/>
      <c r="C56" s="335"/>
      <c r="D56" s="293" t="s">
        <v>38</v>
      </c>
      <c r="E56" s="293"/>
      <c r="F56" s="293"/>
      <c r="G56" s="293"/>
      <c r="H56" s="315"/>
      <c r="I56" s="310" t="s">
        <v>28</v>
      </c>
      <c r="J56" s="311"/>
      <c r="K56" s="136">
        <v>52</v>
      </c>
      <c r="L56" s="77">
        <v>0</v>
      </c>
      <c r="M56" s="75">
        <f t="shared" si="9"/>
        <v>52</v>
      </c>
      <c r="N56" s="73">
        <v>50</v>
      </c>
      <c r="O56" s="77">
        <v>0</v>
      </c>
      <c r="P56" s="75">
        <f t="shared" si="10"/>
        <v>50</v>
      </c>
      <c r="Q56" s="161">
        <f t="shared" si="3"/>
        <v>-2</v>
      </c>
      <c r="R56" s="163">
        <f t="shared" si="0"/>
        <v>-3.8461538461538463</v>
      </c>
    </row>
    <row r="57" spans="2:18" ht="15" customHeight="1">
      <c r="B57" s="323"/>
      <c r="C57" s="293" t="s">
        <v>190</v>
      </c>
      <c r="D57" s="293"/>
      <c r="E57" s="293"/>
      <c r="F57" s="293"/>
      <c r="G57" s="293"/>
      <c r="H57" s="315"/>
      <c r="I57" s="310" t="s">
        <v>28</v>
      </c>
      <c r="J57" s="311"/>
      <c r="K57" s="136">
        <v>94</v>
      </c>
      <c r="L57" s="77">
        <v>0</v>
      </c>
      <c r="M57" s="75">
        <f t="shared" si="9"/>
        <v>94</v>
      </c>
      <c r="N57" s="73">
        <v>96</v>
      </c>
      <c r="O57" s="77">
        <v>0</v>
      </c>
      <c r="P57" s="75">
        <f t="shared" si="10"/>
        <v>96</v>
      </c>
      <c r="Q57" s="161">
        <f t="shared" si="3"/>
        <v>2</v>
      </c>
      <c r="R57" s="164">
        <f t="shared" si="0"/>
        <v>2.127659574468085</v>
      </c>
    </row>
    <row r="58" spans="2:18" ht="15" customHeight="1">
      <c r="B58" s="323"/>
      <c r="C58" s="327" t="s">
        <v>189</v>
      </c>
      <c r="D58" s="201"/>
      <c r="E58" s="201"/>
      <c r="F58" s="201"/>
      <c r="G58" s="201"/>
      <c r="H58" s="201"/>
      <c r="I58" s="308" t="s">
        <v>45</v>
      </c>
      <c r="J58" s="309"/>
      <c r="K58" s="136">
        <v>45495</v>
      </c>
      <c r="L58" s="74">
        <v>8693</v>
      </c>
      <c r="M58" s="75">
        <f t="shared" si="9"/>
        <v>54188</v>
      </c>
      <c r="N58" s="73">
        <v>42714</v>
      </c>
      <c r="O58" s="74">
        <v>8499</v>
      </c>
      <c r="P58" s="75">
        <f t="shared" si="10"/>
        <v>51213</v>
      </c>
      <c r="Q58" s="161">
        <f t="shared" si="3"/>
        <v>-2975</v>
      </c>
      <c r="R58" s="163">
        <f t="shared" si="0"/>
        <v>-5.490145419650107</v>
      </c>
    </row>
    <row r="59" spans="2:18" ht="15" customHeight="1">
      <c r="B59" s="323"/>
      <c r="C59" s="325"/>
      <c r="D59" s="328" t="s">
        <v>47</v>
      </c>
      <c r="E59" s="329"/>
      <c r="F59" s="329"/>
      <c r="G59" s="329"/>
      <c r="H59" s="329"/>
      <c r="I59" s="308" t="s">
        <v>45</v>
      </c>
      <c r="J59" s="309"/>
      <c r="K59" s="146">
        <v>9529</v>
      </c>
      <c r="L59" s="86">
        <v>3071</v>
      </c>
      <c r="M59" s="87">
        <f t="shared" si="9"/>
        <v>12600</v>
      </c>
      <c r="N59" s="85">
        <v>9569</v>
      </c>
      <c r="O59" s="86">
        <v>2986</v>
      </c>
      <c r="P59" s="87">
        <f t="shared" si="10"/>
        <v>12555</v>
      </c>
      <c r="Q59" s="161">
        <f t="shared" si="3"/>
        <v>-45</v>
      </c>
      <c r="R59" s="163">
        <f t="shared" si="0"/>
        <v>-0.35714285714285715</v>
      </c>
    </row>
    <row r="60" spans="2:18" ht="15" customHeight="1" thickBot="1">
      <c r="B60" s="324"/>
      <c r="C60" s="326"/>
      <c r="D60" s="330" t="s">
        <v>48</v>
      </c>
      <c r="E60" s="331"/>
      <c r="F60" s="331"/>
      <c r="G60" s="331"/>
      <c r="H60" s="332"/>
      <c r="I60" s="306" t="s">
        <v>45</v>
      </c>
      <c r="J60" s="307"/>
      <c r="K60" s="147">
        <v>0</v>
      </c>
      <c r="L60" s="79">
        <v>148</v>
      </c>
      <c r="M60" s="80">
        <f t="shared" si="9"/>
        <v>148</v>
      </c>
      <c r="N60" s="177">
        <v>0</v>
      </c>
      <c r="O60" s="79">
        <v>144</v>
      </c>
      <c r="P60" s="80">
        <f t="shared" si="10"/>
        <v>144</v>
      </c>
      <c r="Q60" s="162">
        <f t="shared" si="3"/>
        <v>-4</v>
      </c>
      <c r="R60" s="165">
        <f t="shared" si="0"/>
        <v>-2.7027027027027026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6">
    <mergeCell ref="Q3:Q4"/>
    <mergeCell ref="R3:R4"/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C36:C42"/>
    <mergeCell ref="D36:H36"/>
    <mergeCell ref="E37:H37"/>
    <mergeCell ref="D38:H38"/>
    <mergeCell ref="D39:H39"/>
    <mergeCell ref="E40:H40"/>
    <mergeCell ref="D41:H41"/>
    <mergeCell ref="D42:H42"/>
    <mergeCell ref="I45:J45"/>
    <mergeCell ref="D48:H48"/>
    <mergeCell ref="I48:J48"/>
    <mergeCell ref="E47:H47"/>
    <mergeCell ref="I47:J47"/>
    <mergeCell ref="D46:H46"/>
    <mergeCell ref="I46:J46"/>
    <mergeCell ref="D45:H45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D25:H25"/>
    <mergeCell ref="D17:D19"/>
    <mergeCell ref="D27:H27"/>
    <mergeCell ref="E18:F18"/>
    <mergeCell ref="E19:F19"/>
    <mergeCell ref="E26:H26"/>
    <mergeCell ref="D22:H22"/>
    <mergeCell ref="E20:H20"/>
    <mergeCell ref="E21:H21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C29:C35"/>
    <mergeCell ref="D29:H29"/>
    <mergeCell ref="E30:H30"/>
    <mergeCell ref="D31:H31"/>
    <mergeCell ref="D32:H32"/>
    <mergeCell ref="D35:H35"/>
    <mergeCell ref="D34:H34"/>
    <mergeCell ref="I16:J16"/>
    <mergeCell ref="G19:H19"/>
    <mergeCell ref="G18:H18"/>
    <mergeCell ref="I17:J17"/>
    <mergeCell ref="I18:J18"/>
    <mergeCell ref="I19:J19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C50:C56"/>
    <mergeCell ref="D50:H50"/>
    <mergeCell ref="I50:J50"/>
    <mergeCell ref="E51:H51"/>
    <mergeCell ref="I51:J51"/>
    <mergeCell ref="D55:H55"/>
    <mergeCell ref="I55:J55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77" r:id="rId1"/>
  <headerFooter alignWithMargins="0">
    <oddFooter>&amp;C&amp;"ＭＳ 明朝,標準"&amp;12-2-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145"/>
  <sheetViews>
    <sheetView tabSelected="1" view="pageBreakPreview" zoomScaleNormal="75" zoomScaleSheetLayoutView="100" zoomScalePageLayoutView="0" workbookViewId="0" topLeftCell="A19">
      <selection activeCell="O50" sqref="O50"/>
    </sheetView>
  </sheetViews>
  <sheetFormatPr defaultColWidth="9.00390625" defaultRowHeight="13.5"/>
  <cols>
    <col min="1" max="1" width="0.875" style="8" customWidth="1"/>
    <col min="2" max="3" width="3.125" style="6" customWidth="1"/>
    <col min="4" max="4" width="2.875" style="6" customWidth="1"/>
    <col min="5" max="6" width="2.625" style="6" customWidth="1"/>
    <col min="7" max="7" width="11.75390625" style="19" customWidth="1"/>
    <col min="8" max="9" width="4.25390625" style="7" customWidth="1"/>
    <col min="10" max="10" width="4.125" style="20" customWidth="1"/>
    <col min="11" max="16" width="10.125" style="6" customWidth="1"/>
    <col min="17" max="17" width="8.875" style="8" bestFit="1" customWidth="1"/>
    <col min="18" max="16384" width="9.00390625" style="8" customWidth="1"/>
  </cols>
  <sheetData>
    <row r="1" ht="12.75" customHeight="1">
      <c r="B1" s="5" t="s">
        <v>197</v>
      </c>
    </row>
    <row r="2" spans="7:9" ht="12.75" customHeight="1" thickBot="1">
      <c r="G2" s="6"/>
      <c r="H2" s="6"/>
      <c r="I2" s="20"/>
    </row>
    <row r="3" spans="2:18" ht="15" customHeight="1">
      <c r="B3" s="250" t="s">
        <v>20</v>
      </c>
      <c r="C3" s="251"/>
      <c r="D3" s="251"/>
      <c r="E3" s="251"/>
      <c r="F3" s="251"/>
      <c r="G3" s="251"/>
      <c r="H3" s="251"/>
      <c r="I3" s="251"/>
      <c r="J3" s="252"/>
      <c r="K3" s="249" t="s">
        <v>265</v>
      </c>
      <c r="L3" s="215"/>
      <c r="M3" s="216"/>
      <c r="N3" s="352" t="s">
        <v>261</v>
      </c>
      <c r="O3" s="215"/>
      <c r="P3" s="216"/>
      <c r="Q3" s="302" t="s">
        <v>249</v>
      </c>
      <c r="R3" s="304" t="s">
        <v>248</v>
      </c>
    </row>
    <row r="4" spans="2:18" ht="15" customHeight="1" thickBot="1">
      <c r="B4" s="253"/>
      <c r="C4" s="254"/>
      <c r="D4" s="254"/>
      <c r="E4" s="254"/>
      <c r="F4" s="254"/>
      <c r="G4" s="254"/>
      <c r="H4" s="254"/>
      <c r="I4" s="254"/>
      <c r="J4" s="255"/>
      <c r="K4" s="51" t="s">
        <v>125</v>
      </c>
      <c r="L4" s="46" t="s">
        <v>58</v>
      </c>
      <c r="M4" s="52" t="s">
        <v>59</v>
      </c>
      <c r="N4" s="51" t="s">
        <v>125</v>
      </c>
      <c r="O4" s="46" t="s">
        <v>58</v>
      </c>
      <c r="P4" s="52" t="s">
        <v>59</v>
      </c>
      <c r="Q4" s="402"/>
      <c r="R4" s="305"/>
    </row>
    <row r="5" spans="2:18" ht="15" customHeight="1">
      <c r="B5" s="398" t="s">
        <v>76</v>
      </c>
      <c r="C5" s="399" t="s">
        <v>98</v>
      </c>
      <c r="D5" s="399"/>
      <c r="E5" s="399"/>
      <c r="F5" s="399"/>
      <c r="G5" s="314" t="s">
        <v>49</v>
      </c>
      <c r="H5" s="192" t="s">
        <v>50</v>
      </c>
      <c r="I5" s="366"/>
      <c r="J5" s="49"/>
      <c r="K5" s="69">
        <v>76</v>
      </c>
      <c r="L5" s="63">
        <v>24</v>
      </c>
      <c r="M5" s="64">
        <f>SUM(K5:L5)</f>
        <v>100</v>
      </c>
      <c r="N5" s="69">
        <v>69</v>
      </c>
      <c r="O5" s="63">
        <v>23</v>
      </c>
      <c r="P5" s="64">
        <f>SUM(N5:O5)</f>
        <v>92</v>
      </c>
      <c r="Q5" s="161">
        <f>P5-M5</f>
        <v>-8</v>
      </c>
      <c r="R5" s="163">
        <f aca="true" t="shared" si="0" ref="R5:R68">(Q5/M5)*100</f>
        <v>-8</v>
      </c>
    </row>
    <row r="6" spans="2:18" ht="15" customHeight="1">
      <c r="B6" s="323"/>
      <c r="C6" s="400"/>
      <c r="D6" s="400"/>
      <c r="E6" s="400"/>
      <c r="F6" s="400"/>
      <c r="G6" s="370"/>
      <c r="H6" s="378" t="s">
        <v>51</v>
      </c>
      <c r="I6" s="379"/>
      <c r="J6" s="47" t="s">
        <v>115</v>
      </c>
      <c r="K6" s="88">
        <v>76039</v>
      </c>
      <c r="L6" s="65">
        <v>25826</v>
      </c>
      <c r="M6" s="113">
        <f>SUM(K6:L6)</f>
        <v>101865</v>
      </c>
      <c r="N6" s="88">
        <v>70502</v>
      </c>
      <c r="O6" s="65">
        <v>25206</v>
      </c>
      <c r="P6" s="169">
        <f>SUM(N6:O6)</f>
        <v>95708</v>
      </c>
      <c r="Q6" s="161">
        <f aca="true" t="shared" si="1" ref="Q6:Q69">P6-M6</f>
        <v>-6157</v>
      </c>
      <c r="R6" s="163">
        <f t="shared" si="0"/>
        <v>-6.044274284592353</v>
      </c>
    </row>
    <row r="7" spans="2:18" ht="15" customHeight="1">
      <c r="B7" s="323"/>
      <c r="C7" s="400"/>
      <c r="D7" s="400"/>
      <c r="E7" s="400"/>
      <c r="F7" s="400"/>
      <c r="G7" s="370" t="s">
        <v>99</v>
      </c>
      <c r="H7" s="378" t="s">
        <v>50</v>
      </c>
      <c r="I7" s="379"/>
      <c r="J7" s="53"/>
      <c r="K7" s="76">
        <v>0</v>
      </c>
      <c r="L7" s="77">
        <v>0</v>
      </c>
      <c r="M7" s="113">
        <f>SUM(K7:L7)</f>
        <v>0</v>
      </c>
      <c r="N7" s="76">
        <v>0</v>
      </c>
      <c r="O7" s="77">
        <v>0</v>
      </c>
      <c r="P7" s="169">
        <f aca="true" t="shared" si="2" ref="P7:P67">SUM(N7:O7)</f>
        <v>0</v>
      </c>
      <c r="Q7" s="161">
        <f t="shared" si="1"/>
        <v>0</v>
      </c>
      <c r="R7" s="163" t="e">
        <f t="shared" si="0"/>
        <v>#DIV/0!</v>
      </c>
    </row>
    <row r="8" spans="2:18" ht="15" customHeight="1">
      <c r="B8" s="323"/>
      <c r="C8" s="400"/>
      <c r="D8" s="400"/>
      <c r="E8" s="400"/>
      <c r="F8" s="400"/>
      <c r="G8" s="370"/>
      <c r="H8" s="378" t="s">
        <v>51</v>
      </c>
      <c r="I8" s="379"/>
      <c r="J8" s="47" t="s">
        <v>115</v>
      </c>
      <c r="K8" s="76">
        <v>0</v>
      </c>
      <c r="L8" s="77">
        <v>0</v>
      </c>
      <c r="M8" s="113">
        <f>SUM(K8:L8)</f>
        <v>0</v>
      </c>
      <c r="N8" s="76">
        <v>0</v>
      </c>
      <c r="O8" s="77">
        <v>0</v>
      </c>
      <c r="P8" s="169">
        <f t="shared" si="2"/>
        <v>0</v>
      </c>
      <c r="Q8" s="161">
        <f t="shared" si="1"/>
        <v>0</v>
      </c>
      <c r="R8" s="163" t="e">
        <f t="shared" si="0"/>
        <v>#DIV/0!</v>
      </c>
    </row>
    <row r="9" spans="2:18" ht="15" customHeight="1">
      <c r="B9" s="323"/>
      <c r="C9" s="397" t="s">
        <v>100</v>
      </c>
      <c r="D9" s="385"/>
      <c r="E9" s="385"/>
      <c r="F9" s="386"/>
      <c r="G9" s="370" t="s">
        <v>49</v>
      </c>
      <c r="H9" s="378" t="s">
        <v>50</v>
      </c>
      <c r="I9" s="379"/>
      <c r="J9" s="53"/>
      <c r="K9" s="76">
        <v>0</v>
      </c>
      <c r="L9" s="77">
        <v>0</v>
      </c>
      <c r="M9" s="75">
        <f aca="true" t="shared" si="3" ref="M9:M29">SUM(K9:L9)</f>
        <v>0</v>
      </c>
      <c r="N9" s="76">
        <v>0</v>
      </c>
      <c r="O9" s="77">
        <v>0</v>
      </c>
      <c r="P9" s="169">
        <f t="shared" si="2"/>
        <v>0</v>
      </c>
      <c r="Q9" s="161">
        <f t="shared" si="1"/>
        <v>0</v>
      </c>
      <c r="R9" s="163" t="e">
        <f t="shared" si="0"/>
        <v>#DIV/0!</v>
      </c>
    </row>
    <row r="10" spans="2:18" ht="15" customHeight="1">
      <c r="B10" s="323"/>
      <c r="C10" s="387"/>
      <c r="D10" s="388"/>
      <c r="E10" s="388"/>
      <c r="F10" s="389"/>
      <c r="G10" s="370"/>
      <c r="H10" s="378" t="s">
        <v>51</v>
      </c>
      <c r="I10" s="379"/>
      <c r="J10" s="47" t="s">
        <v>115</v>
      </c>
      <c r="K10" s="76">
        <v>0</v>
      </c>
      <c r="L10" s="77">
        <v>0</v>
      </c>
      <c r="M10" s="75">
        <f t="shared" si="3"/>
        <v>0</v>
      </c>
      <c r="N10" s="76">
        <v>0</v>
      </c>
      <c r="O10" s="77">
        <v>0</v>
      </c>
      <c r="P10" s="169">
        <f t="shared" si="2"/>
        <v>0</v>
      </c>
      <c r="Q10" s="161">
        <f t="shared" si="1"/>
        <v>0</v>
      </c>
      <c r="R10" s="163" t="e">
        <f t="shared" si="0"/>
        <v>#DIV/0!</v>
      </c>
    </row>
    <row r="11" spans="2:18" ht="15" customHeight="1">
      <c r="B11" s="323"/>
      <c r="C11" s="387"/>
      <c r="D11" s="388"/>
      <c r="E11" s="388"/>
      <c r="F11" s="389"/>
      <c r="G11" s="370" t="s">
        <v>99</v>
      </c>
      <c r="H11" s="378" t="s">
        <v>50</v>
      </c>
      <c r="I11" s="379"/>
      <c r="J11" s="53"/>
      <c r="K11" s="76">
        <v>0</v>
      </c>
      <c r="L11" s="77">
        <v>0</v>
      </c>
      <c r="M11" s="75">
        <f t="shared" si="3"/>
        <v>0</v>
      </c>
      <c r="N11" s="76">
        <v>0</v>
      </c>
      <c r="O11" s="77">
        <v>0</v>
      </c>
      <c r="P11" s="169">
        <f t="shared" si="2"/>
        <v>0</v>
      </c>
      <c r="Q11" s="161">
        <f t="shared" si="1"/>
        <v>0</v>
      </c>
      <c r="R11" s="163" t="e">
        <f t="shared" si="0"/>
        <v>#DIV/0!</v>
      </c>
    </row>
    <row r="12" spans="2:18" ht="15" customHeight="1">
      <c r="B12" s="323"/>
      <c r="C12" s="390"/>
      <c r="D12" s="391"/>
      <c r="E12" s="391"/>
      <c r="F12" s="392"/>
      <c r="G12" s="370"/>
      <c r="H12" s="378" t="s">
        <v>51</v>
      </c>
      <c r="I12" s="379"/>
      <c r="J12" s="47" t="s">
        <v>115</v>
      </c>
      <c r="K12" s="76">
        <v>0</v>
      </c>
      <c r="L12" s="77">
        <v>0</v>
      </c>
      <c r="M12" s="75">
        <f t="shared" si="3"/>
        <v>0</v>
      </c>
      <c r="N12" s="76">
        <v>0</v>
      </c>
      <c r="O12" s="77">
        <v>0</v>
      </c>
      <c r="P12" s="169">
        <f t="shared" si="2"/>
        <v>0</v>
      </c>
      <c r="Q12" s="161">
        <f t="shared" si="1"/>
        <v>0</v>
      </c>
      <c r="R12" s="163" t="e">
        <f t="shared" si="0"/>
        <v>#DIV/0!</v>
      </c>
    </row>
    <row r="13" spans="2:18" ht="15" customHeight="1">
      <c r="B13" s="323" t="s">
        <v>77</v>
      </c>
      <c r="C13" s="378" t="s">
        <v>140</v>
      </c>
      <c r="D13" s="379"/>
      <c r="E13" s="379"/>
      <c r="F13" s="379"/>
      <c r="G13" s="379"/>
      <c r="H13" s="379"/>
      <c r="I13" s="379"/>
      <c r="J13" s="379"/>
      <c r="K13" s="73">
        <v>301646</v>
      </c>
      <c r="L13" s="74">
        <v>42174</v>
      </c>
      <c r="M13" s="75">
        <f t="shared" si="3"/>
        <v>343820</v>
      </c>
      <c r="N13" s="73">
        <v>302387</v>
      </c>
      <c r="O13" s="74">
        <v>42244</v>
      </c>
      <c r="P13" s="169">
        <f t="shared" si="2"/>
        <v>344631</v>
      </c>
      <c r="Q13" s="161">
        <f t="shared" si="1"/>
        <v>811</v>
      </c>
      <c r="R13" s="163">
        <f t="shared" si="0"/>
        <v>0.23587923913675762</v>
      </c>
    </row>
    <row r="14" spans="2:18" ht="15" customHeight="1">
      <c r="B14" s="323"/>
      <c r="C14" s="384" t="s">
        <v>162</v>
      </c>
      <c r="D14" s="385"/>
      <c r="E14" s="385"/>
      <c r="F14" s="386"/>
      <c r="G14" s="370" t="s">
        <v>49</v>
      </c>
      <c r="H14" s="378" t="s">
        <v>50</v>
      </c>
      <c r="I14" s="379"/>
      <c r="J14" s="53"/>
      <c r="K14" s="73">
        <v>0</v>
      </c>
      <c r="L14" s="77">
        <v>0</v>
      </c>
      <c r="M14" s="75">
        <f t="shared" si="3"/>
        <v>0</v>
      </c>
      <c r="N14" s="73">
        <v>0</v>
      </c>
      <c r="O14" s="77">
        <v>0</v>
      </c>
      <c r="P14" s="169">
        <f t="shared" si="2"/>
        <v>0</v>
      </c>
      <c r="Q14" s="161">
        <f t="shared" si="1"/>
        <v>0</v>
      </c>
      <c r="R14" s="163" t="e">
        <f t="shared" si="0"/>
        <v>#DIV/0!</v>
      </c>
    </row>
    <row r="15" spans="2:18" ht="15" customHeight="1">
      <c r="B15" s="323"/>
      <c r="C15" s="387"/>
      <c r="D15" s="388"/>
      <c r="E15" s="388"/>
      <c r="F15" s="389"/>
      <c r="G15" s="370"/>
      <c r="H15" s="378" t="s">
        <v>51</v>
      </c>
      <c r="I15" s="379"/>
      <c r="J15" s="47" t="s">
        <v>115</v>
      </c>
      <c r="K15" s="73">
        <v>0</v>
      </c>
      <c r="L15" s="77">
        <v>0</v>
      </c>
      <c r="M15" s="75">
        <f t="shared" si="3"/>
        <v>0</v>
      </c>
      <c r="N15" s="73">
        <v>0</v>
      </c>
      <c r="O15" s="77">
        <v>0</v>
      </c>
      <c r="P15" s="169">
        <f t="shared" si="2"/>
        <v>0</v>
      </c>
      <c r="Q15" s="161">
        <f t="shared" si="1"/>
        <v>0</v>
      </c>
      <c r="R15" s="163" t="e">
        <f t="shared" si="0"/>
        <v>#DIV/0!</v>
      </c>
    </row>
    <row r="16" spans="2:18" ht="15" customHeight="1">
      <c r="B16" s="323"/>
      <c r="C16" s="387"/>
      <c r="D16" s="388"/>
      <c r="E16" s="388"/>
      <c r="F16" s="389"/>
      <c r="G16" s="370" t="s">
        <v>99</v>
      </c>
      <c r="H16" s="378" t="s">
        <v>50</v>
      </c>
      <c r="I16" s="379"/>
      <c r="J16" s="53"/>
      <c r="K16" s="76">
        <v>0</v>
      </c>
      <c r="L16" s="77">
        <v>0</v>
      </c>
      <c r="M16" s="75">
        <f t="shared" si="3"/>
        <v>0</v>
      </c>
      <c r="N16" s="76">
        <v>0</v>
      </c>
      <c r="O16" s="77">
        <v>0</v>
      </c>
      <c r="P16" s="169">
        <f t="shared" si="2"/>
        <v>0</v>
      </c>
      <c r="Q16" s="161">
        <f t="shared" si="1"/>
        <v>0</v>
      </c>
      <c r="R16" s="163" t="e">
        <f t="shared" si="0"/>
        <v>#DIV/0!</v>
      </c>
    </row>
    <row r="17" spans="2:18" ht="15" customHeight="1">
      <c r="B17" s="323"/>
      <c r="C17" s="390"/>
      <c r="D17" s="391"/>
      <c r="E17" s="391"/>
      <c r="F17" s="392"/>
      <c r="G17" s="370"/>
      <c r="H17" s="378" t="s">
        <v>51</v>
      </c>
      <c r="I17" s="379"/>
      <c r="J17" s="47" t="s">
        <v>115</v>
      </c>
      <c r="K17" s="76">
        <v>0</v>
      </c>
      <c r="L17" s="77">
        <v>0</v>
      </c>
      <c r="M17" s="75">
        <f t="shared" si="3"/>
        <v>0</v>
      </c>
      <c r="N17" s="76">
        <v>0</v>
      </c>
      <c r="O17" s="77">
        <v>0</v>
      </c>
      <c r="P17" s="169">
        <f t="shared" si="2"/>
        <v>0</v>
      </c>
      <c r="Q17" s="161">
        <f t="shared" si="1"/>
        <v>0</v>
      </c>
      <c r="R17" s="163" t="e">
        <f t="shared" si="0"/>
        <v>#DIV/0!</v>
      </c>
    </row>
    <row r="18" spans="2:18" ht="15" customHeight="1">
      <c r="B18" s="323"/>
      <c r="C18" s="384" t="s">
        <v>160</v>
      </c>
      <c r="D18" s="385"/>
      <c r="E18" s="385"/>
      <c r="F18" s="386"/>
      <c r="G18" s="370" t="s">
        <v>49</v>
      </c>
      <c r="H18" s="378" t="s">
        <v>50</v>
      </c>
      <c r="I18" s="379"/>
      <c r="J18" s="53"/>
      <c r="K18" s="76">
        <v>0</v>
      </c>
      <c r="L18" s="77">
        <v>0</v>
      </c>
      <c r="M18" s="75">
        <f t="shared" si="3"/>
        <v>0</v>
      </c>
      <c r="N18" s="76">
        <v>0</v>
      </c>
      <c r="O18" s="77">
        <v>0</v>
      </c>
      <c r="P18" s="169">
        <f t="shared" si="2"/>
        <v>0</v>
      </c>
      <c r="Q18" s="161">
        <f t="shared" si="1"/>
        <v>0</v>
      </c>
      <c r="R18" s="163" t="e">
        <f t="shared" si="0"/>
        <v>#DIV/0!</v>
      </c>
    </row>
    <row r="19" spans="2:18" ht="15" customHeight="1">
      <c r="B19" s="323"/>
      <c r="C19" s="387"/>
      <c r="D19" s="388"/>
      <c r="E19" s="388"/>
      <c r="F19" s="389"/>
      <c r="G19" s="370"/>
      <c r="H19" s="378" t="s">
        <v>51</v>
      </c>
      <c r="I19" s="379"/>
      <c r="J19" s="47" t="s">
        <v>115</v>
      </c>
      <c r="K19" s="76">
        <v>0</v>
      </c>
      <c r="L19" s="77">
        <v>0</v>
      </c>
      <c r="M19" s="75">
        <f t="shared" si="3"/>
        <v>0</v>
      </c>
      <c r="N19" s="76">
        <v>0</v>
      </c>
      <c r="O19" s="77">
        <v>0</v>
      </c>
      <c r="P19" s="169">
        <f t="shared" si="2"/>
        <v>0</v>
      </c>
      <c r="Q19" s="161">
        <f t="shared" si="1"/>
        <v>0</v>
      </c>
      <c r="R19" s="163" t="e">
        <f t="shared" si="0"/>
        <v>#DIV/0!</v>
      </c>
    </row>
    <row r="20" spans="2:18" ht="15" customHeight="1">
      <c r="B20" s="323"/>
      <c r="C20" s="387"/>
      <c r="D20" s="388"/>
      <c r="E20" s="388"/>
      <c r="F20" s="389"/>
      <c r="G20" s="370" t="s">
        <v>99</v>
      </c>
      <c r="H20" s="378" t="s">
        <v>50</v>
      </c>
      <c r="I20" s="379"/>
      <c r="J20" s="53"/>
      <c r="K20" s="76">
        <v>0</v>
      </c>
      <c r="L20" s="77">
        <v>0</v>
      </c>
      <c r="M20" s="75">
        <f t="shared" si="3"/>
        <v>0</v>
      </c>
      <c r="N20" s="76">
        <v>0</v>
      </c>
      <c r="O20" s="77">
        <v>0</v>
      </c>
      <c r="P20" s="169">
        <f t="shared" si="2"/>
        <v>0</v>
      </c>
      <c r="Q20" s="161">
        <f t="shared" si="1"/>
        <v>0</v>
      </c>
      <c r="R20" s="163" t="e">
        <f t="shared" si="0"/>
        <v>#DIV/0!</v>
      </c>
    </row>
    <row r="21" spans="2:18" ht="15" customHeight="1">
      <c r="B21" s="323"/>
      <c r="C21" s="390"/>
      <c r="D21" s="391"/>
      <c r="E21" s="391"/>
      <c r="F21" s="392"/>
      <c r="G21" s="370"/>
      <c r="H21" s="378" t="s">
        <v>51</v>
      </c>
      <c r="I21" s="379"/>
      <c r="J21" s="47" t="s">
        <v>115</v>
      </c>
      <c r="K21" s="76">
        <v>0</v>
      </c>
      <c r="L21" s="77">
        <v>0</v>
      </c>
      <c r="M21" s="75">
        <f t="shared" si="3"/>
        <v>0</v>
      </c>
      <c r="N21" s="76">
        <v>0</v>
      </c>
      <c r="O21" s="77">
        <v>0</v>
      </c>
      <c r="P21" s="169">
        <f t="shared" si="2"/>
        <v>0</v>
      </c>
      <c r="Q21" s="161">
        <f t="shared" si="1"/>
        <v>0</v>
      </c>
      <c r="R21" s="163" t="e">
        <f t="shared" si="0"/>
        <v>#DIV/0!</v>
      </c>
    </row>
    <row r="22" spans="2:18" ht="15" customHeight="1">
      <c r="B22" s="323"/>
      <c r="C22" s="384" t="s">
        <v>161</v>
      </c>
      <c r="D22" s="385"/>
      <c r="E22" s="385"/>
      <c r="F22" s="386"/>
      <c r="G22" s="370" t="s">
        <v>49</v>
      </c>
      <c r="H22" s="378" t="s">
        <v>50</v>
      </c>
      <c r="I22" s="379"/>
      <c r="J22" s="53"/>
      <c r="K22" s="76">
        <v>0</v>
      </c>
      <c r="L22" s="77">
        <v>0</v>
      </c>
      <c r="M22" s="75">
        <f t="shared" si="3"/>
        <v>0</v>
      </c>
      <c r="N22" s="76">
        <v>0</v>
      </c>
      <c r="O22" s="77">
        <v>0</v>
      </c>
      <c r="P22" s="169">
        <f t="shared" si="2"/>
        <v>0</v>
      </c>
      <c r="Q22" s="161">
        <f t="shared" si="1"/>
        <v>0</v>
      </c>
      <c r="R22" s="163" t="e">
        <f t="shared" si="0"/>
        <v>#DIV/0!</v>
      </c>
    </row>
    <row r="23" spans="2:18" ht="15" customHeight="1">
      <c r="B23" s="323"/>
      <c r="C23" s="387"/>
      <c r="D23" s="388"/>
      <c r="E23" s="388"/>
      <c r="F23" s="389"/>
      <c r="G23" s="370"/>
      <c r="H23" s="378" t="s">
        <v>51</v>
      </c>
      <c r="I23" s="379"/>
      <c r="J23" s="47" t="s">
        <v>115</v>
      </c>
      <c r="K23" s="76">
        <v>0</v>
      </c>
      <c r="L23" s="77">
        <v>0</v>
      </c>
      <c r="M23" s="75">
        <f t="shared" si="3"/>
        <v>0</v>
      </c>
      <c r="N23" s="76">
        <v>0</v>
      </c>
      <c r="O23" s="77">
        <v>0</v>
      </c>
      <c r="P23" s="169">
        <f t="shared" si="2"/>
        <v>0</v>
      </c>
      <c r="Q23" s="161">
        <f t="shared" si="1"/>
        <v>0</v>
      </c>
      <c r="R23" s="163" t="e">
        <f t="shared" si="0"/>
        <v>#DIV/0!</v>
      </c>
    </row>
    <row r="24" spans="2:18" ht="15" customHeight="1">
      <c r="B24" s="323"/>
      <c r="C24" s="387"/>
      <c r="D24" s="388"/>
      <c r="E24" s="388"/>
      <c r="F24" s="389"/>
      <c r="G24" s="370" t="s">
        <v>99</v>
      </c>
      <c r="H24" s="378" t="s">
        <v>50</v>
      </c>
      <c r="I24" s="379"/>
      <c r="J24" s="53"/>
      <c r="K24" s="76">
        <v>0</v>
      </c>
      <c r="L24" s="77">
        <v>0</v>
      </c>
      <c r="M24" s="75">
        <f t="shared" si="3"/>
        <v>0</v>
      </c>
      <c r="N24" s="76">
        <v>0</v>
      </c>
      <c r="O24" s="77">
        <v>0</v>
      </c>
      <c r="P24" s="169">
        <f t="shared" si="2"/>
        <v>0</v>
      </c>
      <c r="Q24" s="161">
        <f t="shared" si="1"/>
        <v>0</v>
      </c>
      <c r="R24" s="163" t="e">
        <f t="shared" si="0"/>
        <v>#DIV/0!</v>
      </c>
    </row>
    <row r="25" spans="2:18" ht="15" customHeight="1">
      <c r="B25" s="323"/>
      <c r="C25" s="390"/>
      <c r="D25" s="391"/>
      <c r="E25" s="391"/>
      <c r="F25" s="392"/>
      <c r="G25" s="370"/>
      <c r="H25" s="378" t="s">
        <v>51</v>
      </c>
      <c r="I25" s="379"/>
      <c r="J25" s="47" t="s">
        <v>115</v>
      </c>
      <c r="K25" s="76">
        <v>0</v>
      </c>
      <c r="L25" s="77">
        <v>0</v>
      </c>
      <c r="M25" s="75">
        <f t="shared" si="3"/>
        <v>0</v>
      </c>
      <c r="N25" s="76">
        <v>0</v>
      </c>
      <c r="O25" s="77">
        <v>0</v>
      </c>
      <c r="P25" s="169">
        <f t="shared" si="2"/>
        <v>0</v>
      </c>
      <c r="Q25" s="161">
        <f t="shared" si="1"/>
        <v>0</v>
      </c>
      <c r="R25" s="163" t="e">
        <f t="shared" si="0"/>
        <v>#DIV/0!</v>
      </c>
    </row>
    <row r="26" spans="2:18" ht="15" customHeight="1">
      <c r="B26" s="380" t="s">
        <v>78</v>
      </c>
      <c r="C26" s="371" t="s">
        <v>101</v>
      </c>
      <c r="D26" s="371"/>
      <c r="E26" s="371"/>
      <c r="F26" s="371"/>
      <c r="G26" s="370" t="s">
        <v>49</v>
      </c>
      <c r="H26" s="378" t="s">
        <v>50</v>
      </c>
      <c r="I26" s="379"/>
      <c r="J26" s="53"/>
      <c r="K26" s="76">
        <v>0</v>
      </c>
      <c r="L26" s="77">
        <v>0</v>
      </c>
      <c r="M26" s="75">
        <f t="shared" si="3"/>
        <v>0</v>
      </c>
      <c r="N26" s="76">
        <v>0</v>
      </c>
      <c r="O26" s="77">
        <v>0</v>
      </c>
      <c r="P26" s="169">
        <f t="shared" si="2"/>
        <v>0</v>
      </c>
      <c r="Q26" s="161">
        <f t="shared" si="1"/>
        <v>0</v>
      </c>
      <c r="R26" s="163" t="e">
        <f t="shared" si="0"/>
        <v>#DIV/0!</v>
      </c>
    </row>
    <row r="27" spans="2:18" ht="15" customHeight="1">
      <c r="B27" s="380"/>
      <c r="C27" s="371"/>
      <c r="D27" s="371"/>
      <c r="E27" s="371"/>
      <c r="F27" s="371"/>
      <c r="G27" s="370"/>
      <c r="H27" s="378" t="s">
        <v>51</v>
      </c>
      <c r="I27" s="379"/>
      <c r="J27" s="47" t="s">
        <v>85</v>
      </c>
      <c r="K27" s="76">
        <v>0</v>
      </c>
      <c r="L27" s="77">
        <v>0</v>
      </c>
      <c r="M27" s="75">
        <f t="shared" si="3"/>
        <v>0</v>
      </c>
      <c r="N27" s="76">
        <v>0</v>
      </c>
      <c r="O27" s="77">
        <v>0</v>
      </c>
      <c r="P27" s="169">
        <f t="shared" si="2"/>
        <v>0</v>
      </c>
      <c r="Q27" s="161">
        <f t="shared" si="1"/>
        <v>0</v>
      </c>
      <c r="R27" s="163" t="e">
        <f t="shared" si="0"/>
        <v>#DIV/0!</v>
      </c>
    </row>
    <row r="28" spans="2:18" ht="15" customHeight="1">
      <c r="B28" s="380"/>
      <c r="C28" s="371" t="s">
        <v>198</v>
      </c>
      <c r="D28" s="371"/>
      <c r="E28" s="371"/>
      <c r="F28" s="371"/>
      <c r="G28" s="370" t="s">
        <v>49</v>
      </c>
      <c r="H28" s="378" t="s">
        <v>50</v>
      </c>
      <c r="I28" s="379"/>
      <c r="J28" s="53"/>
      <c r="K28" s="76">
        <v>0</v>
      </c>
      <c r="L28" s="77">
        <v>0</v>
      </c>
      <c r="M28" s="75">
        <f t="shared" si="3"/>
        <v>0</v>
      </c>
      <c r="N28" s="76">
        <v>0</v>
      </c>
      <c r="O28" s="77">
        <v>0</v>
      </c>
      <c r="P28" s="169">
        <f t="shared" si="2"/>
        <v>0</v>
      </c>
      <c r="Q28" s="161">
        <f t="shared" si="1"/>
        <v>0</v>
      </c>
      <c r="R28" s="163" t="e">
        <f t="shared" si="0"/>
        <v>#DIV/0!</v>
      </c>
    </row>
    <row r="29" spans="2:18" ht="15" customHeight="1">
      <c r="B29" s="380"/>
      <c r="C29" s="371"/>
      <c r="D29" s="371"/>
      <c r="E29" s="371"/>
      <c r="F29" s="371"/>
      <c r="G29" s="370"/>
      <c r="H29" s="378" t="s">
        <v>51</v>
      </c>
      <c r="I29" s="379"/>
      <c r="J29" s="47" t="s">
        <v>85</v>
      </c>
      <c r="K29" s="76">
        <v>0</v>
      </c>
      <c r="L29" s="77">
        <v>0</v>
      </c>
      <c r="M29" s="75">
        <f t="shared" si="3"/>
        <v>0</v>
      </c>
      <c r="N29" s="76">
        <v>0</v>
      </c>
      <c r="O29" s="77">
        <v>0</v>
      </c>
      <c r="P29" s="169">
        <f t="shared" si="2"/>
        <v>0</v>
      </c>
      <c r="Q29" s="161">
        <f t="shared" si="1"/>
        <v>0</v>
      </c>
      <c r="R29" s="163" t="e">
        <f t="shared" si="0"/>
        <v>#DIV/0!</v>
      </c>
    </row>
    <row r="30" spans="2:18" ht="15" customHeight="1">
      <c r="B30" s="380" t="s">
        <v>200</v>
      </c>
      <c r="C30" s="371" t="s">
        <v>201</v>
      </c>
      <c r="D30" s="371"/>
      <c r="E30" s="371"/>
      <c r="F30" s="371"/>
      <c r="G30" s="370" t="s">
        <v>49</v>
      </c>
      <c r="H30" s="378" t="s">
        <v>50</v>
      </c>
      <c r="I30" s="379"/>
      <c r="J30" s="53"/>
      <c r="K30" s="73">
        <v>31</v>
      </c>
      <c r="L30" s="74">
        <v>1</v>
      </c>
      <c r="M30" s="75">
        <f>SUM(K30:L30)</f>
        <v>32</v>
      </c>
      <c r="N30" s="73">
        <v>31</v>
      </c>
      <c r="O30" s="74">
        <v>0</v>
      </c>
      <c r="P30" s="169">
        <f t="shared" si="2"/>
        <v>31</v>
      </c>
      <c r="Q30" s="161">
        <f t="shared" si="1"/>
        <v>-1</v>
      </c>
      <c r="R30" s="163">
        <f t="shared" si="0"/>
        <v>-3.125</v>
      </c>
    </row>
    <row r="31" spans="2:18" ht="15" customHeight="1">
      <c r="B31" s="380"/>
      <c r="C31" s="371"/>
      <c r="D31" s="371"/>
      <c r="E31" s="371"/>
      <c r="F31" s="371"/>
      <c r="G31" s="370"/>
      <c r="H31" s="378" t="s">
        <v>51</v>
      </c>
      <c r="I31" s="379"/>
      <c r="J31" s="47" t="s">
        <v>115</v>
      </c>
      <c r="K31" s="73">
        <v>26454</v>
      </c>
      <c r="L31" s="74">
        <v>1339</v>
      </c>
      <c r="M31" s="75">
        <f>SUM(K31:L31)</f>
        <v>27793</v>
      </c>
      <c r="N31" s="73">
        <v>26047</v>
      </c>
      <c r="O31" s="74">
        <v>0</v>
      </c>
      <c r="P31" s="169">
        <f t="shared" si="2"/>
        <v>26047</v>
      </c>
      <c r="Q31" s="161">
        <f t="shared" si="1"/>
        <v>-1746</v>
      </c>
      <c r="R31" s="163">
        <f t="shared" si="0"/>
        <v>-6.282157377756989</v>
      </c>
    </row>
    <row r="32" spans="2:18" ht="15" customHeight="1">
      <c r="B32" s="380"/>
      <c r="C32" s="371" t="s">
        <v>202</v>
      </c>
      <c r="D32" s="371"/>
      <c r="E32" s="371"/>
      <c r="F32" s="371"/>
      <c r="G32" s="370" t="s">
        <v>49</v>
      </c>
      <c r="H32" s="378" t="s">
        <v>50</v>
      </c>
      <c r="I32" s="379"/>
      <c r="J32" s="54"/>
      <c r="K32" s="85">
        <v>11</v>
      </c>
      <c r="L32" s="89">
        <v>6</v>
      </c>
      <c r="M32" s="87">
        <f>SUM(K32:L32)</f>
        <v>17</v>
      </c>
      <c r="N32" s="85">
        <v>13</v>
      </c>
      <c r="O32" s="89">
        <v>9</v>
      </c>
      <c r="P32" s="169">
        <f t="shared" si="2"/>
        <v>22</v>
      </c>
      <c r="Q32" s="161">
        <f t="shared" si="1"/>
        <v>5</v>
      </c>
      <c r="R32" s="168">
        <f t="shared" si="0"/>
        <v>29.411764705882355</v>
      </c>
    </row>
    <row r="33" spans="2:18" ht="15" customHeight="1">
      <c r="B33" s="380"/>
      <c r="C33" s="371"/>
      <c r="D33" s="371"/>
      <c r="E33" s="371"/>
      <c r="F33" s="371"/>
      <c r="G33" s="370"/>
      <c r="H33" s="378" t="s">
        <v>51</v>
      </c>
      <c r="I33" s="379"/>
      <c r="J33" s="47" t="s">
        <v>85</v>
      </c>
      <c r="K33" s="73">
        <v>14976</v>
      </c>
      <c r="L33" s="77">
        <v>11071</v>
      </c>
      <c r="M33" s="75">
        <f>SUM(K33:L33)</f>
        <v>26047</v>
      </c>
      <c r="N33" s="73">
        <v>16469</v>
      </c>
      <c r="O33" s="77">
        <v>15004</v>
      </c>
      <c r="P33" s="169">
        <f t="shared" si="2"/>
        <v>31473</v>
      </c>
      <c r="Q33" s="161">
        <f t="shared" si="1"/>
        <v>5426</v>
      </c>
      <c r="R33" s="168">
        <f t="shared" si="0"/>
        <v>20.83157369370753</v>
      </c>
    </row>
    <row r="34" spans="2:18" ht="15" customHeight="1">
      <c r="B34" s="393" t="s">
        <v>170</v>
      </c>
      <c r="C34" s="381" t="s">
        <v>49</v>
      </c>
      <c r="D34" s="362" t="s">
        <v>61</v>
      </c>
      <c r="E34" s="362"/>
      <c r="F34" s="362"/>
      <c r="G34" s="363"/>
      <c r="H34" s="401" t="s">
        <v>60</v>
      </c>
      <c r="I34" s="361"/>
      <c r="J34" s="148" t="s">
        <v>116</v>
      </c>
      <c r="K34" s="136">
        <v>150350</v>
      </c>
      <c r="L34" s="74">
        <v>43763</v>
      </c>
      <c r="M34" s="75">
        <f>SUM(K34:L34)</f>
        <v>194113</v>
      </c>
      <c r="N34" s="73">
        <v>150350</v>
      </c>
      <c r="O34" s="74">
        <v>44687</v>
      </c>
      <c r="P34" s="169">
        <f t="shared" si="2"/>
        <v>195037</v>
      </c>
      <c r="Q34" s="161">
        <f t="shared" si="1"/>
        <v>924</v>
      </c>
      <c r="R34" s="163">
        <f t="shared" si="0"/>
        <v>0.4760113954243147</v>
      </c>
    </row>
    <row r="35" spans="2:18" ht="15" customHeight="1">
      <c r="B35" s="394"/>
      <c r="C35" s="382"/>
      <c r="D35" s="366"/>
      <c r="E35" s="366"/>
      <c r="F35" s="366"/>
      <c r="G35" s="191"/>
      <c r="H35" s="361" t="s">
        <v>208</v>
      </c>
      <c r="I35" s="361"/>
      <c r="J35" s="148" t="s">
        <v>56</v>
      </c>
      <c r="K35" s="136">
        <v>4948</v>
      </c>
      <c r="L35" s="74">
        <v>1121</v>
      </c>
      <c r="M35" s="75">
        <f aca="true" t="shared" si="4" ref="M35:M63">SUM(K35:L35)</f>
        <v>6069</v>
      </c>
      <c r="N35" s="73">
        <v>5037</v>
      </c>
      <c r="O35" s="74">
        <v>1166</v>
      </c>
      <c r="P35" s="169">
        <f t="shared" si="2"/>
        <v>6203</v>
      </c>
      <c r="Q35" s="161">
        <f t="shared" si="1"/>
        <v>134</v>
      </c>
      <c r="R35" s="163">
        <f t="shared" si="0"/>
        <v>2.2079420003295436</v>
      </c>
    </row>
    <row r="36" spans="2:18" ht="15" customHeight="1">
      <c r="B36" s="395"/>
      <c r="C36" s="382"/>
      <c r="D36" s="362" t="s">
        <v>102</v>
      </c>
      <c r="E36" s="362"/>
      <c r="F36" s="362"/>
      <c r="G36" s="363"/>
      <c r="H36" s="361" t="s">
        <v>50</v>
      </c>
      <c r="I36" s="361"/>
      <c r="J36" s="149"/>
      <c r="K36" s="136">
        <v>26</v>
      </c>
      <c r="L36" s="74">
        <v>2</v>
      </c>
      <c r="M36" s="75">
        <f t="shared" si="4"/>
        <v>28</v>
      </c>
      <c r="N36" s="73">
        <v>26</v>
      </c>
      <c r="O36" s="74">
        <v>2</v>
      </c>
      <c r="P36" s="169">
        <f t="shared" si="2"/>
        <v>28</v>
      </c>
      <c r="Q36" s="161">
        <f t="shared" si="1"/>
        <v>0</v>
      </c>
      <c r="R36" s="163">
        <f t="shared" si="0"/>
        <v>0</v>
      </c>
    </row>
    <row r="37" spans="2:18" ht="15" customHeight="1">
      <c r="B37" s="395"/>
      <c r="C37" s="382"/>
      <c r="D37" s="364"/>
      <c r="E37" s="364"/>
      <c r="F37" s="364"/>
      <c r="G37" s="365"/>
      <c r="H37" s="361" t="s">
        <v>60</v>
      </c>
      <c r="I37" s="361"/>
      <c r="J37" s="148" t="s">
        <v>116</v>
      </c>
      <c r="K37" s="136">
        <v>28150</v>
      </c>
      <c r="L37" s="74">
        <v>2977</v>
      </c>
      <c r="M37" s="75">
        <f t="shared" si="4"/>
        <v>31127</v>
      </c>
      <c r="N37" s="73">
        <v>28145</v>
      </c>
      <c r="O37" s="74">
        <v>2977</v>
      </c>
      <c r="P37" s="169">
        <f t="shared" si="2"/>
        <v>31122</v>
      </c>
      <c r="Q37" s="161">
        <f t="shared" si="1"/>
        <v>-5</v>
      </c>
      <c r="R37" s="163">
        <f t="shared" si="0"/>
        <v>-0.01606322485302149</v>
      </c>
    </row>
    <row r="38" spans="2:18" ht="15" customHeight="1">
      <c r="B38" s="395"/>
      <c r="C38" s="382"/>
      <c r="D38" s="366"/>
      <c r="E38" s="366"/>
      <c r="F38" s="366"/>
      <c r="G38" s="191"/>
      <c r="H38" s="361" t="s">
        <v>208</v>
      </c>
      <c r="I38" s="361"/>
      <c r="J38" s="148" t="s">
        <v>56</v>
      </c>
      <c r="K38" s="136">
        <v>449</v>
      </c>
      <c r="L38" s="74">
        <v>16</v>
      </c>
      <c r="M38" s="75">
        <f t="shared" si="4"/>
        <v>465</v>
      </c>
      <c r="N38" s="73">
        <v>419</v>
      </c>
      <c r="O38" s="74">
        <v>17</v>
      </c>
      <c r="P38" s="169">
        <f t="shared" si="2"/>
        <v>436</v>
      </c>
      <c r="Q38" s="161">
        <f t="shared" si="1"/>
        <v>-29</v>
      </c>
      <c r="R38" s="163">
        <f t="shared" si="0"/>
        <v>-6.236559139784946</v>
      </c>
    </row>
    <row r="39" spans="2:18" ht="15" customHeight="1">
      <c r="B39" s="395"/>
      <c r="C39" s="382"/>
      <c r="D39" s="362" t="s">
        <v>103</v>
      </c>
      <c r="E39" s="362"/>
      <c r="F39" s="362"/>
      <c r="G39" s="363"/>
      <c r="H39" s="361" t="s">
        <v>67</v>
      </c>
      <c r="I39" s="361"/>
      <c r="J39" s="149" t="s">
        <v>92</v>
      </c>
      <c r="K39" s="136">
        <v>0</v>
      </c>
      <c r="L39" s="74">
        <v>2</v>
      </c>
      <c r="M39" s="75">
        <f t="shared" si="4"/>
        <v>2</v>
      </c>
      <c r="N39" s="73">
        <v>0</v>
      </c>
      <c r="O39" s="74">
        <v>2</v>
      </c>
      <c r="P39" s="169">
        <f t="shared" si="2"/>
        <v>2</v>
      </c>
      <c r="Q39" s="161">
        <f t="shared" si="1"/>
        <v>0</v>
      </c>
      <c r="R39" s="163">
        <f t="shared" si="0"/>
        <v>0</v>
      </c>
    </row>
    <row r="40" spans="2:18" ht="15" customHeight="1">
      <c r="B40" s="395"/>
      <c r="C40" s="382"/>
      <c r="D40" s="366"/>
      <c r="E40" s="366"/>
      <c r="F40" s="366"/>
      <c r="G40" s="191"/>
      <c r="H40" s="361" t="s">
        <v>60</v>
      </c>
      <c r="I40" s="361"/>
      <c r="J40" s="148" t="s">
        <v>116</v>
      </c>
      <c r="K40" s="136">
        <v>0</v>
      </c>
      <c r="L40" s="74">
        <v>80</v>
      </c>
      <c r="M40" s="75">
        <f t="shared" si="4"/>
        <v>80</v>
      </c>
      <c r="N40" s="73">
        <v>0</v>
      </c>
      <c r="O40" s="74">
        <v>80</v>
      </c>
      <c r="P40" s="169">
        <f t="shared" si="2"/>
        <v>80</v>
      </c>
      <c r="Q40" s="161">
        <f t="shared" si="1"/>
        <v>0</v>
      </c>
      <c r="R40" s="163">
        <f t="shared" si="0"/>
        <v>0</v>
      </c>
    </row>
    <row r="41" spans="2:18" ht="15" customHeight="1">
      <c r="B41" s="395"/>
      <c r="C41" s="382"/>
      <c r="D41" s="362" t="s">
        <v>62</v>
      </c>
      <c r="E41" s="362"/>
      <c r="F41" s="362"/>
      <c r="G41" s="363"/>
      <c r="H41" s="361" t="s">
        <v>50</v>
      </c>
      <c r="I41" s="361"/>
      <c r="J41" s="149"/>
      <c r="K41" s="136">
        <v>36</v>
      </c>
      <c r="L41" s="74">
        <v>5</v>
      </c>
      <c r="M41" s="75">
        <f t="shared" si="4"/>
        <v>41</v>
      </c>
      <c r="N41" s="73">
        <v>36</v>
      </c>
      <c r="O41" s="74">
        <v>5</v>
      </c>
      <c r="P41" s="169">
        <f t="shared" si="2"/>
        <v>41</v>
      </c>
      <c r="Q41" s="161">
        <f t="shared" si="1"/>
        <v>0</v>
      </c>
      <c r="R41" s="163">
        <f t="shared" si="0"/>
        <v>0</v>
      </c>
    </row>
    <row r="42" spans="2:18" ht="15" customHeight="1">
      <c r="B42" s="395"/>
      <c r="C42" s="382"/>
      <c r="D42" s="364"/>
      <c r="E42" s="364"/>
      <c r="F42" s="364"/>
      <c r="G42" s="365"/>
      <c r="H42" s="361" t="s">
        <v>60</v>
      </c>
      <c r="I42" s="361"/>
      <c r="J42" s="148" t="s">
        <v>116</v>
      </c>
      <c r="K42" s="136">
        <v>16143</v>
      </c>
      <c r="L42" s="74">
        <v>1788</v>
      </c>
      <c r="M42" s="75">
        <f t="shared" si="4"/>
        <v>17931</v>
      </c>
      <c r="N42" s="73">
        <v>16143</v>
      </c>
      <c r="O42" s="74">
        <v>1788</v>
      </c>
      <c r="P42" s="169">
        <f t="shared" si="2"/>
        <v>17931</v>
      </c>
      <c r="Q42" s="161">
        <f t="shared" si="1"/>
        <v>0</v>
      </c>
      <c r="R42" s="163">
        <f t="shared" si="0"/>
        <v>0</v>
      </c>
    </row>
    <row r="43" spans="2:18" ht="15" customHeight="1">
      <c r="B43" s="395"/>
      <c r="C43" s="382"/>
      <c r="D43" s="366"/>
      <c r="E43" s="366"/>
      <c r="F43" s="366"/>
      <c r="G43" s="191"/>
      <c r="H43" s="367" t="s">
        <v>57</v>
      </c>
      <c r="I43" s="367"/>
      <c r="J43" s="149" t="s">
        <v>56</v>
      </c>
      <c r="K43" s="136">
        <v>65</v>
      </c>
      <c r="L43" s="74">
        <v>7</v>
      </c>
      <c r="M43" s="75">
        <f t="shared" si="4"/>
        <v>72</v>
      </c>
      <c r="N43" s="73">
        <v>69</v>
      </c>
      <c r="O43" s="74">
        <v>7</v>
      </c>
      <c r="P43" s="169">
        <f t="shared" si="2"/>
        <v>76</v>
      </c>
      <c r="Q43" s="161">
        <f t="shared" si="1"/>
        <v>4</v>
      </c>
      <c r="R43" s="163">
        <f t="shared" si="0"/>
        <v>5.555555555555555</v>
      </c>
    </row>
    <row r="44" spans="2:18" ht="15" customHeight="1">
      <c r="B44" s="395"/>
      <c r="C44" s="382"/>
      <c r="D44" s="362" t="s">
        <v>104</v>
      </c>
      <c r="E44" s="362"/>
      <c r="F44" s="362"/>
      <c r="G44" s="363"/>
      <c r="H44" s="361" t="s">
        <v>50</v>
      </c>
      <c r="I44" s="361"/>
      <c r="J44" s="149"/>
      <c r="K44" s="136">
        <v>31</v>
      </c>
      <c r="L44" s="74">
        <v>5</v>
      </c>
      <c r="M44" s="75">
        <f t="shared" si="4"/>
        <v>36</v>
      </c>
      <c r="N44" s="73">
        <v>31</v>
      </c>
      <c r="O44" s="74">
        <v>5</v>
      </c>
      <c r="P44" s="169">
        <f t="shared" si="2"/>
        <v>36</v>
      </c>
      <c r="Q44" s="161">
        <f t="shared" si="1"/>
        <v>0</v>
      </c>
      <c r="R44" s="163">
        <f t="shared" si="0"/>
        <v>0</v>
      </c>
    </row>
    <row r="45" spans="2:18" ht="15" customHeight="1">
      <c r="B45" s="395"/>
      <c r="C45" s="382"/>
      <c r="D45" s="364"/>
      <c r="E45" s="364"/>
      <c r="F45" s="364"/>
      <c r="G45" s="365"/>
      <c r="H45" s="361" t="s">
        <v>60</v>
      </c>
      <c r="I45" s="361"/>
      <c r="J45" s="148" t="s">
        <v>116</v>
      </c>
      <c r="K45" s="136">
        <v>16020</v>
      </c>
      <c r="L45" s="74">
        <v>2966</v>
      </c>
      <c r="M45" s="75">
        <f t="shared" si="4"/>
        <v>18986</v>
      </c>
      <c r="N45" s="73">
        <v>16208</v>
      </c>
      <c r="O45" s="74">
        <v>2966</v>
      </c>
      <c r="P45" s="169">
        <f t="shared" si="2"/>
        <v>19174</v>
      </c>
      <c r="Q45" s="161">
        <f t="shared" si="1"/>
        <v>188</v>
      </c>
      <c r="R45" s="163">
        <f t="shared" si="0"/>
        <v>0.9902033077004109</v>
      </c>
    </row>
    <row r="46" spans="2:18" ht="15" customHeight="1">
      <c r="B46" s="395"/>
      <c r="C46" s="382"/>
      <c r="D46" s="366"/>
      <c r="E46" s="366"/>
      <c r="F46" s="366"/>
      <c r="G46" s="191"/>
      <c r="H46" s="367" t="s">
        <v>57</v>
      </c>
      <c r="I46" s="367"/>
      <c r="J46" s="149" t="s">
        <v>56</v>
      </c>
      <c r="K46" s="136">
        <v>72</v>
      </c>
      <c r="L46" s="74">
        <v>9</v>
      </c>
      <c r="M46" s="75">
        <f t="shared" si="4"/>
        <v>81</v>
      </c>
      <c r="N46" s="73">
        <v>72</v>
      </c>
      <c r="O46" s="74">
        <v>9</v>
      </c>
      <c r="P46" s="169">
        <f t="shared" si="2"/>
        <v>81</v>
      </c>
      <c r="Q46" s="161">
        <f t="shared" si="1"/>
        <v>0</v>
      </c>
      <c r="R46" s="163">
        <f t="shared" si="0"/>
        <v>0</v>
      </c>
    </row>
    <row r="47" spans="2:18" ht="15" customHeight="1">
      <c r="B47" s="395"/>
      <c r="C47" s="382"/>
      <c r="D47" s="362" t="s">
        <v>105</v>
      </c>
      <c r="E47" s="362"/>
      <c r="F47" s="362"/>
      <c r="G47" s="363"/>
      <c r="H47" s="361" t="s">
        <v>50</v>
      </c>
      <c r="I47" s="361"/>
      <c r="J47" s="149"/>
      <c r="K47" s="136">
        <v>53</v>
      </c>
      <c r="L47" s="74">
        <v>19</v>
      </c>
      <c r="M47" s="75">
        <f t="shared" si="4"/>
        <v>72</v>
      </c>
      <c r="N47" s="73">
        <v>54</v>
      </c>
      <c r="O47" s="74">
        <v>18</v>
      </c>
      <c r="P47" s="169">
        <f t="shared" si="2"/>
        <v>72</v>
      </c>
      <c r="Q47" s="161">
        <f t="shared" si="1"/>
        <v>0</v>
      </c>
      <c r="R47" s="163">
        <f t="shared" si="0"/>
        <v>0</v>
      </c>
    </row>
    <row r="48" spans="2:18" ht="15" customHeight="1">
      <c r="B48" s="395"/>
      <c r="C48" s="382"/>
      <c r="D48" s="364"/>
      <c r="E48" s="364"/>
      <c r="F48" s="364"/>
      <c r="G48" s="365"/>
      <c r="H48" s="361" t="s">
        <v>60</v>
      </c>
      <c r="I48" s="361"/>
      <c r="J48" s="148" t="s">
        <v>116</v>
      </c>
      <c r="K48" s="136">
        <v>146311</v>
      </c>
      <c r="L48" s="74">
        <v>21580</v>
      </c>
      <c r="M48" s="75">
        <f t="shared" si="4"/>
        <v>167891</v>
      </c>
      <c r="N48" s="73">
        <v>148159</v>
      </c>
      <c r="O48" s="74">
        <v>21537</v>
      </c>
      <c r="P48" s="169">
        <f t="shared" si="2"/>
        <v>169696</v>
      </c>
      <c r="Q48" s="161">
        <f t="shared" si="1"/>
        <v>1805</v>
      </c>
      <c r="R48" s="163">
        <f t="shared" si="0"/>
        <v>1.075102298515108</v>
      </c>
    </row>
    <row r="49" spans="2:18" ht="15" customHeight="1">
      <c r="B49" s="395"/>
      <c r="C49" s="382"/>
      <c r="D49" s="366"/>
      <c r="E49" s="366"/>
      <c r="F49" s="366"/>
      <c r="G49" s="191"/>
      <c r="H49" s="367" t="s">
        <v>57</v>
      </c>
      <c r="I49" s="367"/>
      <c r="J49" s="149" t="s">
        <v>56</v>
      </c>
      <c r="K49" s="136">
        <v>188</v>
      </c>
      <c r="L49" s="74">
        <v>14</v>
      </c>
      <c r="M49" s="75">
        <f t="shared" si="4"/>
        <v>202</v>
      </c>
      <c r="N49" s="73">
        <v>195</v>
      </c>
      <c r="O49" s="74">
        <v>14</v>
      </c>
      <c r="P49" s="169">
        <f t="shared" si="2"/>
        <v>209</v>
      </c>
      <c r="Q49" s="161">
        <f t="shared" si="1"/>
        <v>7</v>
      </c>
      <c r="R49" s="163">
        <f t="shared" si="0"/>
        <v>3.4653465346534658</v>
      </c>
    </row>
    <row r="50" spans="2:18" ht="15" customHeight="1">
      <c r="B50" s="395"/>
      <c r="C50" s="382"/>
      <c r="D50" s="362" t="s">
        <v>63</v>
      </c>
      <c r="E50" s="362"/>
      <c r="F50" s="362"/>
      <c r="G50" s="363"/>
      <c r="H50" s="361" t="s">
        <v>50</v>
      </c>
      <c r="I50" s="361"/>
      <c r="J50" s="149"/>
      <c r="K50" s="136">
        <v>111</v>
      </c>
      <c r="L50" s="74">
        <v>28</v>
      </c>
      <c r="M50" s="75">
        <f t="shared" si="4"/>
        <v>139</v>
      </c>
      <c r="N50" s="73">
        <v>110</v>
      </c>
      <c r="O50" s="74">
        <v>28</v>
      </c>
      <c r="P50" s="169">
        <f t="shared" si="2"/>
        <v>138</v>
      </c>
      <c r="Q50" s="161">
        <f t="shared" si="1"/>
        <v>-1</v>
      </c>
      <c r="R50" s="163">
        <f t="shared" si="0"/>
        <v>-0.7194244604316548</v>
      </c>
    </row>
    <row r="51" spans="2:18" ht="15" customHeight="1">
      <c r="B51" s="395"/>
      <c r="C51" s="382"/>
      <c r="D51" s="364"/>
      <c r="E51" s="364"/>
      <c r="F51" s="364"/>
      <c r="G51" s="365"/>
      <c r="H51" s="361" t="s">
        <v>60</v>
      </c>
      <c r="I51" s="361"/>
      <c r="J51" s="148" t="s">
        <v>85</v>
      </c>
      <c r="K51" s="136">
        <v>69082</v>
      </c>
      <c r="L51" s="74">
        <v>19123</v>
      </c>
      <c r="M51" s="75">
        <f t="shared" si="4"/>
        <v>88205</v>
      </c>
      <c r="N51" s="73">
        <v>68161</v>
      </c>
      <c r="O51" s="74">
        <v>19123</v>
      </c>
      <c r="P51" s="169">
        <f t="shared" si="2"/>
        <v>87284</v>
      </c>
      <c r="Q51" s="161">
        <f t="shared" si="1"/>
        <v>-921</v>
      </c>
      <c r="R51" s="163">
        <f t="shared" si="0"/>
        <v>-1.0441584944164164</v>
      </c>
    </row>
    <row r="52" spans="2:18" ht="15" customHeight="1">
      <c r="B52" s="395"/>
      <c r="C52" s="382"/>
      <c r="D52" s="366"/>
      <c r="E52" s="366"/>
      <c r="F52" s="366"/>
      <c r="G52" s="191"/>
      <c r="H52" s="367" t="s">
        <v>57</v>
      </c>
      <c r="I52" s="367"/>
      <c r="J52" s="149" t="s">
        <v>56</v>
      </c>
      <c r="K52" s="136">
        <v>79</v>
      </c>
      <c r="L52" s="74">
        <v>11</v>
      </c>
      <c r="M52" s="75">
        <f t="shared" si="4"/>
        <v>90</v>
      </c>
      <c r="N52" s="73">
        <v>83</v>
      </c>
      <c r="O52" s="74">
        <v>9</v>
      </c>
      <c r="P52" s="169">
        <f t="shared" si="2"/>
        <v>92</v>
      </c>
      <c r="Q52" s="161">
        <f t="shared" si="1"/>
        <v>2</v>
      </c>
      <c r="R52" s="163">
        <f t="shared" si="0"/>
        <v>2.2222222222222223</v>
      </c>
    </row>
    <row r="53" spans="2:18" ht="15" customHeight="1">
      <c r="B53" s="395"/>
      <c r="C53" s="382"/>
      <c r="D53" s="362" t="s">
        <v>64</v>
      </c>
      <c r="E53" s="362"/>
      <c r="F53" s="362"/>
      <c r="G53" s="363"/>
      <c r="H53" s="361" t="s">
        <v>50</v>
      </c>
      <c r="I53" s="361"/>
      <c r="J53" s="149"/>
      <c r="K53" s="136">
        <v>38</v>
      </c>
      <c r="L53" s="74">
        <v>7</v>
      </c>
      <c r="M53" s="75">
        <f t="shared" si="4"/>
        <v>45</v>
      </c>
      <c r="N53" s="73">
        <v>38</v>
      </c>
      <c r="O53" s="74">
        <v>7</v>
      </c>
      <c r="P53" s="169">
        <f t="shared" si="2"/>
        <v>45</v>
      </c>
      <c r="Q53" s="161">
        <f t="shared" si="1"/>
        <v>0</v>
      </c>
      <c r="R53" s="163">
        <f t="shared" si="0"/>
        <v>0</v>
      </c>
    </row>
    <row r="54" spans="2:18" ht="15" customHeight="1">
      <c r="B54" s="395"/>
      <c r="C54" s="382"/>
      <c r="D54" s="364"/>
      <c r="E54" s="364"/>
      <c r="F54" s="364"/>
      <c r="G54" s="365"/>
      <c r="H54" s="361" t="s">
        <v>60</v>
      </c>
      <c r="I54" s="361"/>
      <c r="J54" s="148" t="s">
        <v>85</v>
      </c>
      <c r="K54" s="136">
        <v>33941</v>
      </c>
      <c r="L54" s="74">
        <v>5510</v>
      </c>
      <c r="M54" s="75">
        <f t="shared" si="4"/>
        <v>39451</v>
      </c>
      <c r="N54" s="73">
        <v>33921</v>
      </c>
      <c r="O54" s="74">
        <v>5510</v>
      </c>
      <c r="P54" s="169">
        <f t="shared" si="2"/>
        <v>39431</v>
      </c>
      <c r="Q54" s="161">
        <f t="shared" si="1"/>
        <v>-20</v>
      </c>
      <c r="R54" s="163">
        <f t="shared" si="0"/>
        <v>-0.05069579985298218</v>
      </c>
    </row>
    <row r="55" spans="2:18" ht="15" customHeight="1">
      <c r="B55" s="395"/>
      <c r="C55" s="382"/>
      <c r="D55" s="366"/>
      <c r="E55" s="366"/>
      <c r="F55" s="366"/>
      <c r="G55" s="191"/>
      <c r="H55" s="367" t="s">
        <v>57</v>
      </c>
      <c r="I55" s="367"/>
      <c r="J55" s="149" t="s">
        <v>56</v>
      </c>
      <c r="K55" s="136">
        <v>143</v>
      </c>
      <c r="L55" s="74">
        <v>15</v>
      </c>
      <c r="M55" s="75">
        <f t="shared" si="4"/>
        <v>158</v>
      </c>
      <c r="N55" s="73">
        <v>145</v>
      </c>
      <c r="O55" s="74">
        <v>15</v>
      </c>
      <c r="P55" s="169">
        <f t="shared" si="2"/>
        <v>160</v>
      </c>
      <c r="Q55" s="161">
        <f t="shared" si="1"/>
        <v>2</v>
      </c>
      <c r="R55" s="163">
        <f t="shared" si="0"/>
        <v>1.2658227848101267</v>
      </c>
    </row>
    <row r="56" spans="2:18" ht="15" customHeight="1">
      <c r="B56" s="395"/>
      <c r="C56" s="382"/>
      <c r="D56" s="373" t="s">
        <v>158</v>
      </c>
      <c r="E56" s="373" t="s">
        <v>159</v>
      </c>
      <c r="F56" s="368" t="s">
        <v>119</v>
      </c>
      <c r="G56" s="363"/>
      <c r="H56" s="361" t="s">
        <v>50</v>
      </c>
      <c r="I56" s="361"/>
      <c r="J56" s="149"/>
      <c r="K56" s="145">
        <v>0</v>
      </c>
      <c r="L56" s="77">
        <v>0</v>
      </c>
      <c r="M56" s="75">
        <f t="shared" si="4"/>
        <v>0</v>
      </c>
      <c r="N56" s="76">
        <v>0</v>
      </c>
      <c r="O56" s="77">
        <v>0</v>
      </c>
      <c r="P56" s="169">
        <f t="shared" si="2"/>
        <v>0</v>
      </c>
      <c r="Q56" s="161">
        <f t="shared" si="1"/>
        <v>0</v>
      </c>
      <c r="R56" s="163" t="e">
        <f t="shared" si="0"/>
        <v>#DIV/0!</v>
      </c>
    </row>
    <row r="57" spans="2:18" ht="15" customHeight="1">
      <c r="B57" s="395"/>
      <c r="C57" s="382"/>
      <c r="D57" s="374"/>
      <c r="E57" s="374"/>
      <c r="F57" s="369"/>
      <c r="G57" s="365"/>
      <c r="H57" s="361" t="s">
        <v>19</v>
      </c>
      <c r="I57" s="361"/>
      <c r="J57" s="148" t="s">
        <v>85</v>
      </c>
      <c r="K57" s="145">
        <v>0</v>
      </c>
      <c r="L57" s="77">
        <v>0</v>
      </c>
      <c r="M57" s="75">
        <f t="shared" si="4"/>
        <v>0</v>
      </c>
      <c r="N57" s="76">
        <v>0</v>
      </c>
      <c r="O57" s="77">
        <v>0</v>
      </c>
      <c r="P57" s="169">
        <f t="shared" si="2"/>
        <v>0</v>
      </c>
      <c r="Q57" s="161">
        <f t="shared" si="1"/>
        <v>0</v>
      </c>
      <c r="R57" s="163" t="e">
        <f t="shared" si="0"/>
        <v>#DIV/0!</v>
      </c>
    </row>
    <row r="58" spans="2:18" ht="15" customHeight="1">
      <c r="B58" s="395"/>
      <c r="C58" s="382"/>
      <c r="D58" s="374"/>
      <c r="E58" s="374"/>
      <c r="F58" s="192"/>
      <c r="G58" s="191"/>
      <c r="H58" s="367" t="s">
        <v>57</v>
      </c>
      <c r="I58" s="367"/>
      <c r="J58" s="149" t="s">
        <v>56</v>
      </c>
      <c r="K58" s="145">
        <v>0</v>
      </c>
      <c r="L58" s="77">
        <v>0</v>
      </c>
      <c r="M58" s="75">
        <f t="shared" si="4"/>
        <v>0</v>
      </c>
      <c r="N58" s="76">
        <v>0</v>
      </c>
      <c r="O58" s="77">
        <v>0</v>
      </c>
      <c r="P58" s="169">
        <f t="shared" si="2"/>
        <v>0</v>
      </c>
      <c r="Q58" s="161">
        <f t="shared" si="1"/>
        <v>0</v>
      </c>
      <c r="R58" s="163" t="e">
        <f t="shared" si="0"/>
        <v>#DIV/0!</v>
      </c>
    </row>
    <row r="59" spans="2:18" ht="15" customHeight="1">
      <c r="B59" s="395"/>
      <c r="C59" s="382"/>
      <c r="D59" s="374"/>
      <c r="E59" s="374"/>
      <c r="F59" s="368" t="s">
        <v>120</v>
      </c>
      <c r="G59" s="363"/>
      <c r="H59" s="361" t="s">
        <v>50</v>
      </c>
      <c r="I59" s="361"/>
      <c r="J59" s="149"/>
      <c r="K59" s="145">
        <v>0</v>
      </c>
      <c r="L59" s="77">
        <v>0</v>
      </c>
      <c r="M59" s="75">
        <f t="shared" si="4"/>
        <v>0</v>
      </c>
      <c r="N59" s="76">
        <v>0</v>
      </c>
      <c r="O59" s="77">
        <v>0</v>
      </c>
      <c r="P59" s="169">
        <f t="shared" si="2"/>
        <v>0</v>
      </c>
      <c r="Q59" s="161">
        <f t="shared" si="1"/>
        <v>0</v>
      </c>
      <c r="R59" s="163" t="e">
        <f t="shared" si="0"/>
        <v>#DIV/0!</v>
      </c>
    </row>
    <row r="60" spans="2:18" ht="15" customHeight="1">
      <c r="B60" s="395"/>
      <c r="C60" s="382"/>
      <c r="D60" s="374"/>
      <c r="E60" s="374"/>
      <c r="F60" s="369"/>
      <c r="G60" s="365"/>
      <c r="H60" s="361" t="s">
        <v>19</v>
      </c>
      <c r="I60" s="361"/>
      <c r="J60" s="148" t="s">
        <v>85</v>
      </c>
      <c r="K60" s="145">
        <v>0</v>
      </c>
      <c r="L60" s="77">
        <v>0</v>
      </c>
      <c r="M60" s="75">
        <f t="shared" si="4"/>
        <v>0</v>
      </c>
      <c r="N60" s="76">
        <v>0</v>
      </c>
      <c r="O60" s="77">
        <v>0</v>
      </c>
      <c r="P60" s="169">
        <f t="shared" si="2"/>
        <v>0</v>
      </c>
      <c r="Q60" s="161">
        <f t="shared" si="1"/>
        <v>0</v>
      </c>
      <c r="R60" s="163" t="e">
        <f t="shared" si="0"/>
        <v>#DIV/0!</v>
      </c>
    </row>
    <row r="61" spans="2:18" ht="15" customHeight="1">
      <c r="B61" s="395"/>
      <c r="C61" s="382"/>
      <c r="D61" s="374"/>
      <c r="E61" s="374"/>
      <c r="F61" s="192"/>
      <c r="G61" s="191"/>
      <c r="H61" s="367" t="s">
        <v>57</v>
      </c>
      <c r="I61" s="367"/>
      <c r="J61" s="149" t="s">
        <v>56</v>
      </c>
      <c r="K61" s="145">
        <v>0</v>
      </c>
      <c r="L61" s="77">
        <v>0</v>
      </c>
      <c r="M61" s="75">
        <f t="shared" si="4"/>
        <v>0</v>
      </c>
      <c r="N61" s="76">
        <v>0</v>
      </c>
      <c r="O61" s="77">
        <v>0</v>
      </c>
      <c r="P61" s="169">
        <f t="shared" si="2"/>
        <v>0</v>
      </c>
      <c r="Q61" s="161">
        <f t="shared" si="1"/>
        <v>0</v>
      </c>
      <c r="R61" s="163" t="e">
        <f t="shared" si="0"/>
        <v>#DIV/0!</v>
      </c>
    </row>
    <row r="62" spans="2:18" ht="15" customHeight="1">
      <c r="B62" s="395"/>
      <c r="C62" s="382"/>
      <c r="D62" s="374"/>
      <c r="E62" s="374"/>
      <c r="F62" s="368" t="s">
        <v>121</v>
      </c>
      <c r="G62" s="363"/>
      <c r="H62" s="361" t="s">
        <v>50</v>
      </c>
      <c r="I62" s="361"/>
      <c r="J62" s="149"/>
      <c r="K62" s="136">
        <v>3</v>
      </c>
      <c r="L62" s="77">
        <v>0</v>
      </c>
      <c r="M62" s="75">
        <f t="shared" si="4"/>
        <v>3</v>
      </c>
      <c r="N62" s="73">
        <v>3</v>
      </c>
      <c r="O62" s="77">
        <v>0</v>
      </c>
      <c r="P62" s="169">
        <f t="shared" si="2"/>
        <v>3</v>
      </c>
      <c r="Q62" s="161">
        <f t="shared" si="1"/>
        <v>0</v>
      </c>
      <c r="R62" s="163">
        <f t="shared" si="0"/>
        <v>0</v>
      </c>
    </row>
    <row r="63" spans="2:18" ht="15" customHeight="1">
      <c r="B63" s="395"/>
      <c r="C63" s="382"/>
      <c r="D63" s="374"/>
      <c r="E63" s="374"/>
      <c r="F63" s="369"/>
      <c r="G63" s="365"/>
      <c r="H63" s="361" t="s">
        <v>19</v>
      </c>
      <c r="I63" s="361"/>
      <c r="J63" s="148" t="s">
        <v>85</v>
      </c>
      <c r="K63" s="136">
        <v>4685</v>
      </c>
      <c r="L63" s="77">
        <v>0</v>
      </c>
      <c r="M63" s="75">
        <f t="shared" si="4"/>
        <v>4685</v>
      </c>
      <c r="N63" s="73">
        <v>4685</v>
      </c>
      <c r="O63" s="77">
        <v>0</v>
      </c>
      <c r="P63" s="169">
        <f t="shared" si="2"/>
        <v>4685</v>
      </c>
      <c r="Q63" s="161">
        <f t="shared" si="1"/>
        <v>0</v>
      </c>
      <c r="R63" s="163">
        <f t="shared" si="0"/>
        <v>0</v>
      </c>
    </row>
    <row r="64" spans="2:18" ht="15" customHeight="1">
      <c r="B64" s="395"/>
      <c r="C64" s="382"/>
      <c r="D64" s="374"/>
      <c r="E64" s="374"/>
      <c r="F64" s="192"/>
      <c r="G64" s="191"/>
      <c r="H64" s="367" t="s">
        <v>57</v>
      </c>
      <c r="I64" s="367"/>
      <c r="J64" s="149" t="s">
        <v>56</v>
      </c>
      <c r="K64" s="136">
        <v>14</v>
      </c>
      <c r="L64" s="77">
        <v>0</v>
      </c>
      <c r="M64" s="75">
        <f aca="true" t="shared" si="5" ref="M64:M70">SUM(K64:L64)</f>
        <v>14</v>
      </c>
      <c r="N64" s="73">
        <v>13</v>
      </c>
      <c r="O64" s="77">
        <v>0</v>
      </c>
      <c r="P64" s="169">
        <f t="shared" si="2"/>
        <v>13</v>
      </c>
      <c r="Q64" s="161">
        <f t="shared" si="1"/>
        <v>-1</v>
      </c>
      <c r="R64" s="163">
        <f t="shared" si="0"/>
        <v>-7.142857142857142</v>
      </c>
    </row>
    <row r="65" spans="2:18" ht="15" customHeight="1">
      <c r="B65" s="395"/>
      <c r="C65" s="382"/>
      <c r="D65" s="374"/>
      <c r="E65" s="374"/>
      <c r="F65" s="368" t="s">
        <v>122</v>
      </c>
      <c r="G65" s="363"/>
      <c r="H65" s="361" t="s">
        <v>50</v>
      </c>
      <c r="I65" s="361"/>
      <c r="J65" s="149"/>
      <c r="K65" s="145">
        <v>0</v>
      </c>
      <c r="L65" s="77">
        <v>0</v>
      </c>
      <c r="M65" s="75">
        <f t="shared" si="5"/>
        <v>0</v>
      </c>
      <c r="N65" s="76">
        <v>0</v>
      </c>
      <c r="O65" s="77">
        <v>0</v>
      </c>
      <c r="P65" s="169">
        <f t="shared" si="2"/>
        <v>0</v>
      </c>
      <c r="Q65" s="161">
        <f t="shared" si="1"/>
        <v>0</v>
      </c>
      <c r="R65" s="163" t="e">
        <f t="shared" si="0"/>
        <v>#DIV/0!</v>
      </c>
    </row>
    <row r="66" spans="2:18" ht="15" customHeight="1">
      <c r="B66" s="395"/>
      <c r="C66" s="382"/>
      <c r="D66" s="374"/>
      <c r="E66" s="374"/>
      <c r="F66" s="369"/>
      <c r="G66" s="365"/>
      <c r="H66" s="361" t="s">
        <v>19</v>
      </c>
      <c r="I66" s="361"/>
      <c r="J66" s="148" t="s">
        <v>85</v>
      </c>
      <c r="K66" s="145">
        <v>0</v>
      </c>
      <c r="L66" s="77">
        <v>0</v>
      </c>
      <c r="M66" s="75">
        <f t="shared" si="5"/>
        <v>0</v>
      </c>
      <c r="N66" s="76">
        <v>0</v>
      </c>
      <c r="O66" s="77">
        <v>0</v>
      </c>
      <c r="P66" s="169">
        <f t="shared" si="2"/>
        <v>0</v>
      </c>
      <c r="Q66" s="161">
        <f t="shared" si="1"/>
        <v>0</v>
      </c>
      <c r="R66" s="163" t="e">
        <f t="shared" si="0"/>
        <v>#DIV/0!</v>
      </c>
    </row>
    <row r="67" spans="2:18" ht="15" customHeight="1">
      <c r="B67" s="395"/>
      <c r="C67" s="382"/>
      <c r="D67" s="374"/>
      <c r="E67" s="374"/>
      <c r="F67" s="192"/>
      <c r="G67" s="191"/>
      <c r="H67" s="367" t="s">
        <v>57</v>
      </c>
      <c r="I67" s="367"/>
      <c r="J67" s="149" t="s">
        <v>56</v>
      </c>
      <c r="K67" s="145">
        <v>0</v>
      </c>
      <c r="L67" s="77">
        <v>0</v>
      </c>
      <c r="M67" s="75">
        <f t="shared" si="5"/>
        <v>0</v>
      </c>
      <c r="N67" s="76">
        <v>0</v>
      </c>
      <c r="O67" s="77">
        <v>0</v>
      </c>
      <c r="P67" s="169">
        <f t="shared" si="2"/>
        <v>0</v>
      </c>
      <c r="Q67" s="161">
        <f t="shared" si="1"/>
        <v>0</v>
      </c>
      <c r="R67" s="163" t="e">
        <f t="shared" si="0"/>
        <v>#DIV/0!</v>
      </c>
    </row>
    <row r="68" spans="2:18" ht="15" customHeight="1">
      <c r="B68" s="395"/>
      <c r="C68" s="382"/>
      <c r="D68" s="374"/>
      <c r="E68" s="374"/>
      <c r="F68" s="368" t="s">
        <v>123</v>
      </c>
      <c r="G68" s="363"/>
      <c r="H68" s="361" t="s">
        <v>50</v>
      </c>
      <c r="I68" s="361"/>
      <c r="J68" s="149"/>
      <c r="K68" s="136">
        <v>2</v>
      </c>
      <c r="L68" s="77">
        <v>0</v>
      </c>
      <c r="M68" s="75">
        <f t="shared" si="5"/>
        <v>2</v>
      </c>
      <c r="N68" s="73">
        <v>2</v>
      </c>
      <c r="O68" s="77">
        <v>0</v>
      </c>
      <c r="P68" s="75">
        <f>SUM(N68:O68)</f>
        <v>2</v>
      </c>
      <c r="Q68" s="161">
        <f t="shared" si="1"/>
        <v>0</v>
      </c>
      <c r="R68" s="163">
        <f t="shared" si="0"/>
        <v>0</v>
      </c>
    </row>
    <row r="69" spans="2:18" ht="15" customHeight="1">
      <c r="B69" s="395"/>
      <c r="C69" s="382"/>
      <c r="D69" s="374"/>
      <c r="E69" s="374"/>
      <c r="F69" s="369"/>
      <c r="G69" s="365"/>
      <c r="H69" s="361" t="s">
        <v>19</v>
      </c>
      <c r="I69" s="361"/>
      <c r="J69" s="148" t="s">
        <v>85</v>
      </c>
      <c r="K69" s="136">
        <v>1292</v>
      </c>
      <c r="L69" s="77">
        <v>0</v>
      </c>
      <c r="M69" s="75">
        <f t="shared" si="5"/>
        <v>1292</v>
      </c>
      <c r="N69" s="73">
        <v>1292</v>
      </c>
      <c r="O69" s="77">
        <v>0</v>
      </c>
      <c r="P69" s="75">
        <f>SUM(N69:O69)</f>
        <v>1292</v>
      </c>
      <c r="Q69" s="161">
        <f t="shared" si="1"/>
        <v>0</v>
      </c>
      <c r="R69" s="163">
        <f>(Q69/M69)*100</f>
        <v>0</v>
      </c>
    </row>
    <row r="70" spans="2:18" ht="15" customHeight="1" thickBot="1">
      <c r="B70" s="396"/>
      <c r="C70" s="383"/>
      <c r="D70" s="375"/>
      <c r="E70" s="375"/>
      <c r="F70" s="376"/>
      <c r="G70" s="377"/>
      <c r="H70" s="372" t="s">
        <v>57</v>
      </c>
      <c r="I70" s="372"/>
      <c r="J70" s="150" t="s">
        <v>56</v>
      </c>
      <c r="K70" s="147">
        <v>0</v>
      </c>
      <c r="L70" s="79">
        <v>0</v>
      </c>
      <c r="M70" s="80">
        <f t="shared" si="5"/>
        <v>0</v>
      </c>
      <c r="N70" s="177">
        <v>0</v>
      </c>
      <c r="O70" s="79">
        <v>0</v>
      </c>
      <c r="P70" s="80">
        <f>SUM(N70:O70)</f>
        <v>0</v>
      </c>
      <c r="Q70" s="162">
        <f>P70-M70</f>
        <v>0</v>
      </c>
      <c r="R70" s="165" t="e">
        <f>(Q70/M70)*100</f>
        <v>#DIV/0!</v>
      </c>
    </row>
    <row r="71" spans="3:10" ht="12">
      <c r="C71" s="21"/>
      <c r="D71" s="21"/>
      <c r="E71" s="21"/>
      <c r="F71" s="21"/>
      <c r="G71" s="22"/>
      <c r="H71" s="22"/>
      <c r="I71" s="22"/>
      <c r="J71" s="23"/>
    </row>
    <row r="72" spans="3:9" ht="12">
      <c r="C72" s="24"/>
      <c r="D72" s="24"/>
      <c r="E72" s="24"/>
      <c r="F72" s="24"/>
      <c r="G72" s="22"/>
      <c r="H72" s="25"/>
      <c r="I72" s="25"/>
    </row>
    <row r="73" spans="3:9" ht="12">
      <c r="C73" s="24"/>
      <c r="D73" s="24"/>
      <c r="E73" s="24"/>
      <c r="F73" s="24"/>
      <c r="G73" s="22"/>
      <c r="H73" s="25"/>
      <c r="I73" s="25"/>
    </row>
    <row r="74" spans="3:15" ht="12">
      <c r="C74" s="24"/>
      <c r="D74" s="24"/>
      <c r="E74" s="24"/>
      <c r="F74" s="24"/>
      <c r="G74" s="22"/>
      <c r="H74" s="25"/>
      <c r="I74" s="25"/>
      <c r="N74" s="6">
        <v>59</v>
      </c>
      <c r="O74" s="6">
        <v>18</v>
      </c>
    </row>
    <row r="75" spans="3:15" ht="12">
      <c r="C75" s="24"/>
      <c r="D75" s="24"/>
      <c r="E75" s="24"/>
      <c r="F75" s="24"/>
      <c r="G75" s="22"/>
      <c r="H75" s="25"/>
      <c r="I75" s="25"/>
      <c r="N75" s="6">
        <v>120752</v>
      </c>
      <c r="O75" s="6">
        <v>26709</v>
      </c>
    </row>
    <row r="76" spans="3:15" ht="12">
      <c r="C76" s="24"/>
      <c r="D76" s="24"/>
      <c r="E76" s="24"/>
      <c r="F76" s="24"/>
      <c r="G76" s="22"/>
      <c r="H76" s="25"/>
      <c r="I76" s="25"/>
      <c r="N76" s="6">
        <v>83</v>
      </c>
      <c r="O76" s="6">
        <v>8</v>
      </c>
    </row>
    <row r="77" spans="3:15" ht="12">
      <c r="C77" s="24"/>
      <c r="D77" s="24"/>
      <c r="E77" s="24"/>
      <c r="F77" s="24"/>
      <c r="G77" s="22"/>
      <c r="H77" s="25"/>
      <c r="I77" s="25"/>
      <c r="N77" s="6">
        <v>6</v>
      </c>
      <c r="O77" s="6">
        <v>1</v>
      </c>
    </row>
    <row r="78" spans="3:15" ht="12">
      <c r="C78" s="24"/>
      <c r="D78" s="24"/>
      <c r="E78" s="24"/>
      <c r="F78" s="24"/>
      <c r="G78" s="22"/>
      <c r="H78" s="25"/>
      <c r="I78" s="25"/>
      <c r="N78" s="6">
        <v>134882</v>
      </c>
      <c r="O78" s="6">
        <v>11927</v>
      </c>
    </row>
    <row r="79" spans="3:15" ht="12">
      <c r="C79" s="24"/>
      <c r="D79" s="24"/>
      <c r="E79" s="24"/>
      <c r="F79" s="24"/>
      <c r="G79" s="22"/>
      <c r="H79" s="25"/>
      <c r="I79" s="25"/>
      <c r="N79" s="6">
        <v>2</v>
      </c>
      <c r="O79" s="6">
        <v>0</v>
      </c>
    </row>
    <row r="80" spans="3:15" ht="12">
      <c r="C80" s="24"/>
      <c r="D80" s="24"/>
      <c r="E80" s="24"/>
      <c r="F80" s="24"/>
      <c r="G80" s="22"/>
      <c r="H80" s="25"/>
      <c r="I80" s="25"/>
      <c r="N80" s="6">
        <v>17</v>
      </c>
      <c r="O80" s="6">
        <v>4</v>
      </c>
    </row>
    <row r="81" spans="3:15" ht="12">
      <c r="C81" s="24"/>
      <c r="D81" s="24"/>
      <c r="E81" s="24"/>
      <c r="F81" s="24"/>
      <c r="G81" s="22"/>
      <c r="H81" s="25"/>
      <c r="I81" s="25"/>
      <c r="N81" s="6">
        <v>226330</v>
      </c>
      <c r="O81" s="6">
        <v>59606</v>
      </c>
    </row>
    <row r="82" spans="3:15" ht="12">
      <c r="C82" s="24"/>
      <c r="D82" s="24"/>
      <c r="E82" s="24"/>
      <c r="F82" s="24"/>
      <c r="G82" s="22"/>
      <c r="H82" s="25"/>
      <c r="I82" s="25"/>
      <c r="N82" s="6">
        <v>5</v>
      </c>
      <c r="O82" s="6">
        <v>0</v>
      </c>
    </row>
    <row r="83" spans="3:15" ht="12">
      <c r="C83" s="24"/>
      <c r="D83" s="24"/>
      <c r="E83" s="24"/>
      <c r="F83" s="24"/>
      <c r="G83" s="22"/>
      <c r="H83" s="25"/>
      <c r="I83" s="25"/>
      <c r="N83" s="6">
        <v>32</v>
      </c>
      <c r="O83" s="6">
        <v>15</v>
      </c>
    </row>
    <row r="84" spans="3:15" ht="12">
      <c r="C84" s="24"/>
      <c r="D84" s="24"/>
      <c r="E84" s="24"/>
      <c r="F84" s="24"/>
      <c r="G84" s="22"/>
      <c r="H84" s="25"/>
      <c r="I84" s="25"/>
      <c r="N84" s="6">
        <v>18372</v>
      </c>
      <c r="O84" s="6">
        <v>5569</v>
      </c>
    </row>
    <row r="85" spans="3:15" ht="12">
      <c r="C85" s="24"/>
      <c r="D85" s="24"/>
      <c r="E85" s="24"/>
      <c r="F85" s="24"/>
      <c r="G85" s="22"/>
      <c r="H85" s="25"/>
      <c r="I85" s="25"/>
      <c r="N85" s="6">
        <v>11</v>
      </c>
      <c r="O85" s="6">
        <v>0</v>
      </c>
    </row>
    <row r="86" spans="3:15" ht="12">
      <c r="C86" s="24"/>
      <c r="D86" s="24"/>
      <c r="E86" s="24"/>
      <c r="F86" s="24"/>
      <c r="G86" s="22"/>
      <c r="H86" s="25"/>
      <c r="I86" s="25"/>
      <c r="N86" s="6">
        <v>9</v>
      </c>
      <c r="O86" s="6">
        <v>2</v>
      </c>
    </row>
    <row r="87" spans="3:15" ht="12">
      <c r="C87" s="24"/>
      <c r="D87" s="24"/>
      <c r="E87" s="24"/>
      <c r="F87" s="24"/>
      <c r="G87" s="22"/>
      <c r="H87" s="25"/>
      <c r="I87" s="25"/>
      <c r="N87" s="6">
        <v>1982</v>
      </c>
      <c r="O87" s="6">
        <v>97</v>
      </c>
    </row>
    <row r="88" spans="3:15" ht="12">
      <c r="C88" s="24"/>
      <c r="D88" s="24"/>
      <c r="E88" s="24"/>
      <c r="F88" s="24"/>
      <c r="G88" s="22"/>
      <c r="H88" s="25"/>
      <c r="I88" s="25"/>
      <c r="N88" s="6">
        <v>29</v>
      </c>
      <c r="O88" s="6">
        <v>7</v>
      </c>
    </row>
    <row r="89" spans="3:15" ht="12">
      <c r="C89" s="24"/>
      <c r="D89" s="24"/>
      <c r="E89" s="24"/>
      <c r="F89" s="24"/>
      <c r="G89" s="22"/>
      <c r="H89" s="25"/>
      <c r="I89" s="25"/>
      <c r="N89" s="6">
        <v>7</v>
      </c>
      <c r="O89" s="6">
        <v>0</v>
      </c>
    </row>
    <row r="90" spans="3:15" ht="12">
      <c r="C90" s="24"/>
      <c r="D90" s="24"/>
      <c r="E90" s="24"/>
      <c r="F90" s="24"/>
      <c r="G90" s="22"/>
      <c r="H90" s="25"/>
      <c r="I90" s="25"/>
      <c r="N90" s="6">
        <v>24</v>
      </c>
      <c r="O90" s="6">
        <v>12</v>
      </c>
    </row>
    <row r="91" spans="3:15" ht="12">
      <c r="C91" s="24"/>
      <c r="D91" s="24"/>
      <c r="E91" s="24"/>
      <c r="F91" s="24"/>
      <c r="G91" s="22"/>
      <c r="H91" s="25"/>
      <c r="I91" s="25"/>
      <c r="N91" s="6">
        <v>19794</v>
      </c>
      <c r="O91" s="6">
        <v>14031</v>
      </c>
    </row>
    <row r="92" spans="3:15" ht="12">
      <c r="C92" s="24"/>
      <c r="D92" s="24"/>
      <c r="E92" s="24"/>
      <c r="F92" s="24"/>
      <c r="G92" s="22"/>
      <c r="H92" s="25"/>
      <c r="I92" s="25"/>
      <c r="N92" s="6">
        <v>1</v>
      </c>
      <c r="O92" s="6">
        <v>1</v>
      </c>
    </row>
    <row r="93" spans="3:15" ht="12">
      <c r="C93" s="24"/>
      <c r="D93" s="24"/>
      <c r="E93" s="24"/>
      <c r="F93" s="24"/>
      <c r="G93" s="22"/>
      <c r="H93" s="25"/>
      <c r="I93" s="25"/>
      <c r="N93" s="6">
        <v>6850</v>
      </c>
      <c r="O93" s="6">
        <v>1443</v>
      </c>
    </row>
    <row r="94" spans="3:15" ht="12">
      <c r="C94" s="24"/>
      <c r="D94" s="24"/>
      <c r="E94" s="24"/>
      <c r="F94" s="24"/>
      <c r="G94" s="22"/>
      <c r="H94" s="25"/>
      <c r="I94" s="25"/>
      <c r="N94" s="6">
        <v>11</v>
      </c>
      <c r="O94" s="6">
        <v>1</v>
      </c>
    </row>
    <row r="95" spans="3:9" ht="12">
      <c r="C95" s="24"/>
      <c r="D95" s="24"/>
      <c r="E95" s="24"/>
      <c r="F95" s="24"/>
      <c r="G95" s="22"/>
      <c r="H95" s="25"/>
      <c r="I95" s="25"/>
    </row>
    <row r="96" spans="3:9" ht="12">
      <c r="C96" s="24"/>
      <c r="D96" s="24"/>
      <c r="E96" s="24"/>
      <c r="F96" s="24"/>
      <c r="G96" s="22"/>
      <c r="H96" s="25"/>
      <c r="I96" s="25"/>
    </row>
    <row r="97" spans="3:9" ht="12">
      <c r="C97" s="24"/>
      <c r="D97" s="24"/>
      <c r="E97" s="24"/>
      <c r="F97" s="24"/>
      <c r="G97" s="22"/>
      <c r="H97" s="25"/>
      <c r="I97" s="25"/>
    </row>
    <row r="98" spans="3:9" ht="12">
      <c r="C98" s="24"/>
      <c r="D98" s="24"/>
      <c r="E98" s="24"/>
      <c r="F98" s="24"/>
      <c r="G98" s="22"/>
      <c r="H98" s="25"/>
      <c r="I98" s="25"/>
    </row>
    <row r="99" spans="3:9" ht="12">
      <c r="C99" s="24"/>
      <c r="D99" s="24"/>
      <c r="E99" s="24"/>
      <c r="F99" s="24"/>
      <c r="G99" s="22"/>
      <c r="H99" s="25"/>
      <c r="I99" s="25"/>
    </row>
    <row r="100" spans="3:9" ht="12">
      <c r="C100" s="24"/>
      <c r="D100" s="24"/>
      <c r="E100" s="24"/>
      <c r="F100" s="24"/>
      <c r="G100" s="22"/>
      <c r="H100" s="25"/>
      <c r="I100" s="25"/>
    </row>
    <row r="101" spans="3:9" ht="12">
      <c r="C101" s="24"/>
      <c r="D101" s="24"/>
      <c r="E101" s="24"/>
      <c r="F101" s="24"/>
      <c r="G101" s="22"/>
      <c r="H101" s="25"/>
      <c r="I101" s="25"/>
    </row>
    <row r="102" spans="3:9" ht="12">
      <c r="C102" s="24"/>
      <c r="D102" s="24"/>
      <c r="E102" s="24"/>
      <c r="F102" s="24"/>
      <c r="G102" s="22"/>
      <c r="H102" s="25"/>
      <c r="I102" s="25"/>
    </row>
    <row r="103" spans="3:9" ht="12">
      <c r="C103" s="24"/>
      <c r="D103" s="24"/>
      <c r="E103" s="24"/>
      <c r="F103" s="24"/>
      <c r="G103" s="22"/>
      <c r="H103" s="25"/>
      <c r="I103" s="25"/>
    </row>
    <row r="104" spans="3:9" ht="12">
      <c r="C104" s="24"/>
      <c r="D104" s="24"/>
      <c r="E104" s="24"/>
      <c r="F104" s="24"/>
      <c r="G104" s="22"/>
      <c r="H104" s="25"/>
      <c r="I104" s="25"/>
    </row>
    <row r="105" spans="3:9" ht="12">
      <c r="C105" s="24"/>
      <c r="D105" s="24"/>
      <c r="E105" s="24"/>
      <c r="F105" s="24"/>
      <c r="G105" s="22"/>
      <c r="H105" s="25"/>
      <c r="I105" s="25"/>
    </row>
    <row r="106" spans="3:9" ht="12">
      <c r="C106" s="24"/>
      <c r="D106" s="24"/>
      <c r="E106" s="24"/>
      <c r="F106" s="24"/>
      <c r="G106" s="22"/>
      <c r="H106" s="25"/>
      <c r="I106" s="25"/>
    </row>
    <row r="107" spans="3:9" ht="12">
      <c r="C107" s="24"/>
      <c r="D107" s="24"/>
      <c r="E107" s="24"/>
      <c r="F107" s="24"/>
      <c r="G107" s="22"/>
      <c r="H107" s="25"/>
      <c r="I107" s="25"/>
    </row>
    <row r="108" spans="3:9" ht="12">
      <c r="C108" s="24"/>
      <c r="D108" s="24"/>
      <c r="E108" s="24"/>
      <c r="F108" s="24"/>
      <c r="G108" s="22"/>
      <c r="H108" s="25"/>
      <c r="I108" s="25"/>
    </row>
    <row r="109" spans="3:9" ht="12">
      <c r="C109" s="24"/>
      <c r="D109" s="24"/>
      <c r="E109" s="24"/>
      <c r="F109" s="24"/>
      <c r="G109" s="22"/>
      <c r="H109" s="25"/>
      <c r="I109" s="25"/>
    </row>
    <row r="110" spans="3:9" ht="12">
      <c r="C110" s="24"/>
      <c r="D110" s="24"/>
      <c r="E110" s="24"/>
      <c r="F110" s="24"/>
      <c r="G110" s="22"/>
      <c r="H110" s="25"/>
      <c r="I110" s="25"/>
    </row>
    <row r="111" spans="3:9" ht="12">
      <c r="C111" s="24"/>
      <c r="D111" s="24"/>
      <c r="E111" s="24"/>
      <c r="F111" s="24"/>
      <c r="G111" s="22"/>
      <c r="H111" s="25"/>
      <c r="I111" s="25"/>
    </row>
    <row r="112" spans="3:7" ht="12">
      <c r="C112" s="24"/>
      <c r="D112" s="24"/>
      <c r="E112" s="24"/>
      <c r="F112" s="24"/>
      <c r="G112" s="22"/>
    </row>
    <row r="113" spans="3:7" ht="12">
      <c r="C113" s="24"/>
      <c r="D113" s="24"/>
      <c r="E113" s="24"/>
      <c r="F113" s="24"/>
      <c r="G113" s="22"/>
    </row>
    <row r="114" spans="3:7" ht="12">
      <c r="C114" s="24"/>
      <c r="D114" s="24"/>
      <c r="E114" s="24"/>
      <c r="F114" s="24"/>
      <c r="G114" s="22"/>
    </row>
    <row r="115" spans="3:7" ht="12">
      <c r="C115" s="24"/>
      <c r="D115" s="24"/>
      <c r="E115" s="24"/>
      <c r="F115" s="24"/>
      <c r="G115" s="22"/>
    </row>
    <row r="116" spans="3:7" ht="12">
      <c r="C116" s="24"/>
      <c r="D116" s="24"/>
      <c r="E116" s="24"/>
      <c r="F116" s="24"/>
      <c r="G116" s="22"/>
    </row>
    <row r="117" spans="3:7" ht="12">
      <c r="C117" s="24"/>
      <c r="D117" s="24"/>
      <c r="E117" s="24"/>
      <c r="F117" s="24"/>
      <c r="G117" s="22"/>
    </row>
    <row r="118" spans="3:7" ht="12">
      <c r="C118" s="24"/>
      <c r="D118" s="24"/>
      <c r="E118" s="24"/>
      <c r="F118" s="24"/>
      <c r="G118" s="22"/>
    </row>
    <row r="119" spans="3:7" ht="12">
      <c r="C119" s="24"/>
      <c r="D119" s="24"/>
      <c r="E119" s="24"/>
      <c r="F119" s="24"/>
      <c r="G119" s="22"/>
    </row>
    <row r="120" spans="3:7" ht="12">
      <c r="C120" s="24"/>
      <c r="D120" s="24"/>
      <c r="E120" s="24"/>
      <c r="F120" s="24"/>
      <c r="G120" s="22"/>
    </row>
    <row r="121" spans="3:7" ht="12">
      <c r="C121" s="24"/>
      <c r="D121" s="24"/>
      <c r="E121" s="24"/>
      <c r="F121" s="24"/>
      <c r="G121" s="22"/>
    </row>
    <row r="122" spans="3:7" ht="12">
      <c r="C122" s="24"/>
      <c r="D122" s="24"/>
      <c r="E122" s="24"/>
      <c r="F122" s="24"/>
      <c r="G122" s="22"/>
    </row>
    <row r="123" spans="3:7" ht="12">
      <c r="C123" s="24"/>
      <c r="D123" s="24"/>
      <c r="E123" s="24"/>
      <c r="F123" s="24"/>
      <c r="G123" s="22"/>
    </row>
    <row r="124" spans="3:7" ht="12">
      <c r="C124" s="24"/>
      <c r="D124" s="24"/>
      <c r="E124" s="24"/>
      <c r="F124" s="24"/>
      <c r="G124" s="22"/>
    </row>
    <row r="125" spans="3:7" ht="12">
      <c r="C125" s="24"/>
      <c r="D125" s="24"/>
      <c r="E125" s="24"/>
      <c r="F125" s="24"/>
      <c r="G125" s="22"/>
    </row>
    <row r="126" spans="3:7" ht="12">
      <c r="C126" s="24"/>
      <c r="D126" s="24"/>
      <c r="E126" s="24"/>
      <c r="F126" s="24"/>
      <c r="G126" s="22"/>
    </row>
    <row r="127" spans="3:7" ht="12">
      <c r="C127" s="24"/>
      <c r="D127" s="24"/>
      <c r="E127" s="24"/>
      <c r="F127" s="24"/>
      <c r="G127" s="22"/>
    </row>
    <row r="128" spans="3:7" ht="12">
      <c r="C128" s="24"/>
      <c r="D128" s="24"/>
      <c r="E128" s="24"/>
      <c r="F128" s="24"/>
      <c r="G128" s="22"/>
    </row>
    <row r="129" spans="3:7" ht="12">
      <c r="C129" s="24"/>
      <c r="D129" s="24"/>
      <c r="E129" s="24"/>
      <c r="F129" s="24"/>
      <c r="G129" s="22"/>
    </row>
    <row r="130" spans="3:7" ht="12">
      <c r="C130" s="24"/>
      <c r="D130" s="24"/>
      <c r="E130" s="24"/>
      <c r="F130" s="24"/>
      <c r="G130" s="22"/>
    </row>
    <row r="131" spans="3:7" ht="12">
      <c r="C131" s="24"/>
      <c r="D131" s="24"/>
      <c r="E131" s="24"/>
      <c r="F131" s="24"/>
      <c r="G131" s="22"/>
    </row>
    <row r="132" spans="3:7" ht="12">
      <c r="C132" s="24"/>
      <c r="D132" s="24"/>
      <c r="E132" s="24"/>
      <c r="F132" s="24"/>
      <c r="G132" s="22"/>
    </row>
    <row r="133" spans="3:7" ht="12">
      <c r="C133" s="24"/>
      <c r="D133" s="24"/>
      <c r="E133" s="24"/>
      <c r="F133" s="24"/>
      <c r="G133" s="22"/>
    </row>
    <row r="134" spans="3:7" ht="12">
      <c r="C134" s="24"/>
      <c r="D134" s="24"/>
      <c r="E134" s="24"/>
      <c r="F134" s="24"/>
      <c r="G134" s="22"/>
    </row>
    <row r="135" spans="3:7" ht="12">
      <c r="C135" s="24"/>
      <c r="D135" s="24"/>
      <c r="E135" s="24"/>
      <c r="F135" s="24"/>
      <c r="G135" s="22"/>
    </row>
    <row r="136" spans="3:7" ht="12">
      <c r="C136" s="24"/>
      <c r="D136" s="24"/>
      <c r="E136" s="24"/>
      <c r="F136" s="24"/>
      <c r="G136" s="22"/>
    </row>
    <row r="137" spans="3:7" ht="12">
      <c r="C137" s="24"/>
      <c r="D137" s="24"/>
      <c r="E137" s="24"/>
      <c r="F137" s="24"/>
      <c r="G137" s="22"/>
    </row>
    <row r="138" spans="3:7" ht="12">
      <c r="C138" s="24"/>
      <c r="D138" s="24"/>
      <c r="E138" s="24"/>
      <c r="F138" s="24"/>
      <c r="G138" s="22"/>
    </row>
    <row r="139" spans="3:7" ht="12">
      <c r="C139" s="24"/>
      <c r="D139" s="24"/>
      <c r="E139" s="24"/>
      <c r="F139" s="24"/>
      <c r="G139" s="22"/>
    </row>
    <row r="140" spans="3:7" ht="12">
      <c r="C140" s="24"/>
      <c r="D140" s="24"/>
      <c r="E140" s="24"/>
      <c r="F140" s="24"/>
      <c r="G140" s="22"/>
    </row>
    <row r="141" spans="3:7" ht="12">
      <c r="C141" s="24"/>
      <c r="D141" s="24"/>
      <c r="E141" s="24"/>
      <c r="F141" s="24"/>
      <c r="G141" s="22"/>
    </row>
    <row r="142" spans="3:7" ht="12">
      <c r="C142" s="24"/>
      <c r="D142" s="24"/>
      <c r="E142" s="24"/>
      <c r="F142" s="24"/>
      <c r="G142" s="22"/>
    </row>
    <row r="143" spans="3:7" ht="12">
      <c r="C143" s="24"/>
      <c r="D143" s="24"/>
      <c r="E143" s="24"/>
      <c r="F143" s="24"/>
      <c r="G143" s="22"/>
    </row>
    <row r="144" spans="3:7" ht="12">
      <c r="C144" s="24"/>
      <c r="D144" s="24"/>
      <c r="E144" s="24"/>
      <c r="F144" s="24"/>
      <c r="G144" s="22"/>
    </row>
    <row r="145" spans="3:7" ht="12">
      <c r="C145" s="24"/>
      <c r="D145" s="24"/>
      <c r="E145" s="24"/>
      <c r="F145" s="24"/>
      <c r="G145" s="22"/>
    </row>
  </sheetData>
  <sheetProtection/>
  <mergeCells count="115">
    <mergeCell ref="Q3:Q4"/>
    <mergeCell ref="R3:R4"/>
    <mergeCell ref="H69:I69"/>
    <mergeCell ref="H57:I57"/>
    <mergeCell ref="H60:I60"/>
    <mergeCell ref="H63:I63"/>
    <mergeCell ref="H66:I66"/>
    <mergeCell ref="H52:I52"/>
    <mergeCell ref="H68:I68"/>
    <mergeCell ref="H53:I53"/>
    <mergeCell ref="H64:I64"/>
    <mergeCell ref="D44:G46"/>
    <mergeCell ref="H40:I40"/>
    <mergeCell ref="H41:I41"/>
    <mergeCell ref="H42:I42"/>
    <mergeCell ref="H46:I46"/>
    <mergeCell ref="D41:G43"/>
    <mergeCell ref="H36:I36"/>
    <mergeCell ref="H54:I54"/>
    <mergeCell ref="D34:G35"/>
    <mergeCell ref="H35:I35"/>
    <mergeCell ref="H45:I45"/>
    <mergeCell ref="H44:I44"/>
    <mergeCell ref="H39:I39"/>
    <mergeCell ref="H48:I48"/>
    <mergeCell ref="H51:I51"/>
    <mergeCell ref="D47:G49"/>
    <mergeCell ref="K3:M3"/>
    <mergeCell ref="B3:J4"/>
    <mergeCell ref="H5:I5"/>
    <mergeCell ref="H6:I6"/>
    <mergeCell ref="H31:I31"/>
    <mergeCell ref="H38:I38"/>
    <mergeCell ref="D36:G38"/>
    <mergeCell ref="H37:I37"/>
    <mergeCell ref="H34:I34"/>
    <mergeCell ref="H7:I7"/>
    <mergeCell ref="B5:B12"/>
    <mergeCell ref="G5:G6"/>
    <mergeCell ref="G7:G8"/>
    <mergeCell ref="C5:F8"/>
    <mergeCell ref="H10:I10"/>
    <mergeCell ref="G11:G12"/>
    <mergeCell ref="H11:I11"/>
    <mergeCell ref="H12:I12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H65:I65"/>
    <mergeCell ref="D53:G55"/>
    <mergeCell ref="H67:I67"/>
    <mergeCell ref="H50:I50"/>
    <mergeCell ref="H56:I56"/>
    <mergeCell ref="D50:G52"/>
    <mergeCell ref="H58:I58"/>
    <mergeCell ref="F59:G61"/>
    <mergeCell ref="H62:I62"/>
    <mergeCell ref="H55:I55"/>
  </mergeCells>
  <printOptions horizontalCentered="1"/>
  <pageMargins left="0.5905511811023623" right="0.3937007874015748" top="0.5905511811023623" bottom="0.5905511811023623" header="0.5118110236220472" footer="0.31496062992125984"/>
  <pageSetup blackAndWhite="1" firstPageNumber="21" useFirstPageNumber="1" horizontalDpi="600" verticalDpi="600" orientation="portrait" paperSize="9" scale="77" r:id="rId1"/>
  <headerFooter alignWithMargins="0">
    <oddFooter>&amp;C&amp;"ＭＳ 明朝,標準"　&amp;12-3-</oddFooter>
  </headerFooter>
  <rowBreaks count="1" manualBreakCount="1">
    <brk id="70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S61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" width="0.875" style="11" customWidth="1"/>
    <col min="2" max="4" width="3.125" style="15" customWidth="1"/>
    <col min="5" max="8" width="2.50390625" style="15" customWidth="1"/>
    <col min="9" max="9" width="16.50390625" style="15" customWidth="1"/>
    <col min="10" max="10" width="4.125" style="15" customWidth="1"/>
    <col min="11" max="16" width="10.125" style="15" customWidth="1"/>
    <col min="17" max="17" width="10.25390625" style="11" bestFit="1" customWidth="1"/>
    <col min="18" max="16384" width="9.00390625" style="11" customWidth="1"/>
  </cols>
  <sheetData>
    <row r="1" ht="13.5">
      <c r="B1" s="5" t="s">
        <v>152</v>
      </c>
    </row>
    <row r="2" ht="12" thickBot="1"/>
    <row r="3" spans="2:18" s="8" customFormat="1" ht="15" customHeight="1">
      <c r="B3" s="353" t="s">
        <v>141</v>
      </c>
      <c r="C3" s="354"/>
      <c r="D3" s="354"/>
      <c r="E3" s="354"/>
      <c r="F3" s="354"/>
      <c r="G3" s="354"/>
      <c r="H3" s="354"/>
      <c r="I3" s="354"/>
      <c r="J3" s="354"/>
      <c r="K3" s="249" t="s">
        <v>265</v>
      </c>
      <c r="L3" s="215"/>
      <c r="M3" s="216"/>
      <c r="N3" s="352" t="s">
        <v>261</v>
      </c>
      <c r="O3" s="215"/>
      <c r="P3" s="216"/>
      <c r="Q3" s="302" t="s">
        <v>249</v>
      </c>
      <c r="R3" s="304" t="s">
        <v>248</v>
      </c>
    </row>
    <row r="4" spans="2:18" s="8" customFormat="1" ht="15" customHeight="1" thickBot="1">
      <c r="B4" s="434"/>
      <c r="C4" s="435"/>
      <c r="D4" s="435"/>
      <c r="E4" s="435"/>
      <c r="F4" s="435"/>
      <c r="G4" s="435"/>
      <c r="H4" s="435"/>
      <c r="I4" s="435"/>
      <c r="J4" s="435"/>
      <c r="K4" s="51" t="s">
        <v>125</v>
      </c>
      <c r="L4" s="46" t="s">
        <v>58</v>
      </c>
      <c r="M4" s="52" t="s">
        <v>59</v>
      </c>
      <c r="N4" s="51" t="s">
        <v>125</v>
      </c>
      <c r="O4" s="46" t="s">
        <v>58</v>
      </c>
      <c r="P4" s="52" t="s">
        <v>59</v>
      </c>
      <c r="Q4" s="303"/>
      <c r="R4" s="305"/>
    </row>
    <row r="5" spans="2:18" s="8" customFormat="1" ht="15" customHeight="1">
      <c r="B5" s="436" t="s">
        <v>171</v>
      </c>
      <c r="C5" s="439" t="s">
        <v>49</v>
      </c>
      <c r="D5" s="405" t="s">
        <v>106</v>
      </c>
      <c r="E5" s="418" t="s">
        <v>65</v>
      </c>
      <c r="F5" s="418"/>
      <c r="G5" s="418"/>
      <c r="H5" s="419"/>
      <c r="I5" s="48" t="s">
        <v>50</v>
      </c>
      <c r="J5" s="153"/>
      <c r="K5" s="151">
        <v>59</v>
      </c>
      <c r="L5" s="90">
        <v>18</v>
      </c>
      <c r="M5" s="91">
        <f>SUM(K5:L5)</f>
        <v>77</v>
      </c>
      <c r="N5" s="178">
        <v>56</v>
      </c>
      <c r="O5" s="90">
        <v>18</v>
      </c>
      <c r="P5" s="91">
        <f>SUM(N5:O5)</f>
        <v>74</v>
      </c>
      <c r="Q5" s="161">
        <f aca="true" t="shared" si="0" ref="Q5:Q31">P5-M5</f>
        <v>-3</v>
      </c>
      <c r="R5" s="163">
        <f aca="true" t="shared" si="1" ref="R5:R31">(Q5/M5)*100</f>
        <v>-3.896103896103896</v>
      </c>
    </row>
    <row r="6" spans="2:18" s="8" customFormat="1" ht="15" customHeight="1">
      <c r="B6" s="436"/>
      <c r="C6" s="439"/>
      <c r="D6" s="406"/>
      <c r="E6" s="418"/>
      <c r="F6" s="418"/>
      <c r="G6" s="418"/>
      <c r="H6" s="419"/>
      <c r="I6" s="16" t="s">
        <v>60</v>
      </c>
      <c r="J6" s="148" t="s">
        <v>85</v>
      </c>
      <c r="K6" s="136">
        <v>120752</v>
      </c>
      <c r="L6" s="74">
        <v>26709</v>
      </c>
      <c r="M6" s="75">
        <f aca="true" t="shared" si="2" ref="M6:M61">SUM(K6:L6)</f>
        <v>147461</v>
      </c>
      <c r="N6" s="73">
        <v>118432</v>
      </c>
      <c r="O6" s="74">
        <v>26709</v>
      </c>
      <c r="P6" s="75">
        <f aca="true" t="shared" si="3" ref="P6:P61">SUM(N6:O6)</f>
        <v>145141</v>
      </c>
      <c r="Q6" s="161">
        <f t="shared" si="0"/>
        <v>-2320</v>
      </c>
      <c r="R6" s="163">
        <f t="shared" si="1"/>
        <v>-1.5732973464170186</v>
      </c>
    </row>
    <row r="7" spans="2:18" s="8" customFormat="1" ht="15" customHeight="1">
      <c r="B7" s="436"/>
      <c r="C7" s="439"/>
      <c r="D7" s="406"/>
      <c r="E7" s="411"/>
      <c r="F7" s="411"/>
      <c r="G7" s="411"/>
      <c r="H7" s="412"/>
      <c r="I7" s="16" t="s">
        <v>57</v>
      </c>
      <c r="J7" s="149" t="s">
        <v>56</v>
      </c>
      <c r="K7" s="136">
        <v>83</v>
      </c>
      <c r="L7" s="74">
        <v>8</v>
      </c>
      <c r="M7" s="75">
        <f t="shared" si="2"/>
        <v>91</v>
      </c>
      <c r="N7" s="73">
        <v>92</v>
      </c>
      <c r="O7" s="74">
        <v>8</v>
      </c>
      <c r="P7" s="75">
        <f t="shared" si="3"/>
        <v>100</v>
      </c>
      <c r="Q7" s="161">
        <f t="shared" si="0"/>
        <v>9</v>
      </c>
      <c r="R7" s="163">
        <f t="shared" si="1"/>
        <v>9.89010989010989</v>
      </c>
    </row>
    <row r="8" spans="2:18" s="8" customFormat="1" ht="15" customHeight="1">
      <c r="B8" s="436"/>
      <c r="C8" s="439"/>
      <c r="D8" s="406"/>
      <c r="E8" s="408" t="s">
        <v>107</v>
      </c>
      <c r="F8" s="408"/>
      <c r="G8" s="408"/>
      <c r="H8" s="409"/>
      <c r="I8" s="16" t="s">
        <v>50</v>
      </c>
      <c r="J8" s="149"/>
      <c r="K8" s="136">
        <v>6</v>
      </c>
      <c r="L8" s="74">
        <v>1</v>
      </c>
      <c r="M8" s="75">
        <f t="shared" si="2"/>
        <v>7</v>
      </c>
      <c r="N8" s="73">
        <v>6</v>
      </c>
      <c r="O8" s="74">
        <v>1</v>
      </c>
      <c r="P8" s="75">
        <f t="shared" si="3"/>
        <v>7</v>
      </c>
      <c r="Q8" s="161">
        <f t="shared" si="0"/>
        <v>0</v>
      </c>
      <c r="R8" s="163">
        <f t="shared" si="1"/>
        <v>0</v>
      </c>
    </row>
    <row r="9" spans="2:18" s="8" customFormat="1" ht="15" customHeight="1">
      <c r="B9" s="436"/>
      <c r="C9" s="439"/>
      <c r="D9" s="406"/>
      <c r="E9" s="418"/>
      <c r="F9" s="418"/>
      <c r="G9" s="418"/>
      <c r="H9" s="419"/>
      <c r="I9" s="16" t="s">
        <v>209</v>
      </c>
      <c r="J9" s="148" t="s">
        <v>85</v>
      </c>
      <c r="K9" s="136">
        <v>134882</v>
      </c>
      <c r="L9" s="74">
        <v>11927</v>
      </c>
      <c r="M9" s="75">
        <f t="shared" si="2"/>
        <v>146809</v>
      </c>
      <c r="N9" s="73">
        <v>134882</v>
      </c>
      <c r="O9" s="74">
        <v>11927</v>
      </c>
      <c r="P9" s="75">
        <f t="shared" si="3"/>
        <v>146809</v>
      </c>
      <c r="Q9" s="161">
        <f t="shared" si="0"/>
        <v>0</v>
      </c>
      <c r="R9" s="163">
        <f t="shared" si="1"/>
        <v>0</v>
      </c>
    </row>
    <row r="10" spans="2:18" s="8" customFormat="1" ht="15" customHeight="1">
      <c r="B10" s="436"/>
      <c r="C10" s="439"/>
      <c r="D10" s="406"/>
      <c r="E10" s="411"/>
      <c r="F10" s="411"/>
      <c r="G10" s="411"/>
      <c r="H10" s="412"/>
      <c r="I10" s="16" t="s">
        <v>57</v>
      </c>
      <c r="J10" s="149" t="s">
        <v>56</v>
      </c>
      <c r="K10" s="136">
        <v>2</v>
      </c>
      <c r="L10" s="77">
        <v>0</v>
      </c>
      <c r="M10" s="75">
        <f t="shared" si="2"/>
        <v>2</v>
      </c>
      <c r="N10" s="73">
        <v>3</v>
      </c>
      <c r="O10" s="77">
        <v>0</v>
      </c>
      <c r="P10" s="75">
        <f t="shared" si="3"/>
        <v>3</v>
      </c>
      <c r="Q10" s="161">
        <f t="shared" si="0"/>
        <v>1</v>
      </c>
      <c r="R10" s="163">
        <f t="shared" si="1"/>
        <v>50</v>
      </c>
    </row>
    <row r="11" spans="2:18" s="8" customFormat="1" ht="15" customHeight="1">
      <c r="B11" s="436"/>
      <c r="C11" s="439"/>
      <c r="D11" s="406"/>
      <c r="E11" s="408" t="s">
        <v>66</v>
      </c>
      <c r="F11" s="408"/>
      <c r="G11" s="408"/>
      <c r="H11" s="409"/>
      <c r="I11" s="16" t="s">
        <v>50</v>
      </c>
      <c r="J11" s="149"/>
      <c r="K11" s="136">
        <v>17</v>
      </c>
      <c r="L11" s="74">
        <v>4</v>
      </c>
      <c r="M11" s="75">
        <f t="shared" si="2"/>
        <v>21</v>
      </c>
      <c r="N11" s="73">
        <v>17</v>
      </c>
      <c r="O11" s="74">
        <v>4</v>
      </c>
      <c r="P11" s="75">
        <f t="shared" si="3"/>
        <v>21</v>
      </c>
      <c r="Q11" s="161">
        <f t="shared" si="0"/>
        <v>0</v>
      </c>
      <c r="R11" s="163">
        <f t="shared" si="1"/>
        <v>0</v>
      </c>
    </row>
    <row r="12" spans="2:18" s="8" customFormat="1" ht="15" customHeight="1">
      <c r="B12" s="436"/>
      <c r="C12" s="439"/>
      <c r="D12" s="406"/>
      <c r="E12" s="418"/>
      <c r="F12" s="418"/>
      <c r="G12" s="418"/>
      <c r="H12" s="419"/>
      <c r="I12" s="16" t="s">
        <v>209</v>
      </c>
      <c r="J12" s="148" t="s">
        <v>85</v>
      </c>
      <c r="K12" s="136">
        <v>226330</v>
      </c>
      <c r="L12" s="74">
        <v>59606</v>
      </c>
      <c r="M12" s="75">
        <f t="shared" si="2"/>
        <v>285936</v>
      </c>
      <c r="N12" s="73">
        <v>226330</v>
      </c>
      <c r="O12" s="74">
        <v>59606</v>
      </c>
      <c r="P12" s="75">
        <f t="shared" si="3"/>
        <v>285936</v>
      </c>
      <c r="Q12" s="161">
        <f t="shared" si="0"/>
        <v>0</v>
      </c>
      <c r="R12" s="163">
        <f t="shared" si="1"/>
        <v>0</v>
      </c>
    </row>
    <row r="13" spans="2:18" s="8" customFormat="1" ht="15" customHeight="1">
      <c r="B13" s="436"/>
      <c r="C13" s="439"/>
      <c r="D13" s="406"/>
      <c r="E13" s="411"/>
      <c r="F13" s="411"/>
      <c r="G13" s="411"/>
      <c r="H13" s="412"/>
      <c r="I13" s="16" t="s">
        <v>57</v>
      </c>
      <c r="J13" s="149" t="s">
        <v>56</v>
      </c>
      <c r="K13" s="136">
        <v>5</v>
      </c>
      <c r="L13" s="77">
        <v>0</v>
      </c>
      <c r="M13" s="75">
        <f t="shared" si="2"/>
        <v>5</v>
      </c>
      <c r="N13" s="73">
        <v>5</v>
      </c>
      <c r="O13" s="77">
        <v>0</v>
      </c>
      <c r="P13" s="75">
        <f t="shared" si="3"/>
        <v>5</v>
      </c>
      <c r="Q13" s="161">
        <f t="shared" si="0"/>
        <v>0</v>
      </c>
      <c r="R13" s="163">
        <f t="shared" si="1"/>
        <v>0</v>
      </c>
    </row>
    <row r="14" spans="2:18" s="8" customFormat="1" ht="15" customHeight="1">
      <c r="B14" s="436"/>
      <c r="C14" s="439"/>
      <c r="D14" s="406"/>
      <c r="E14" s="408" t="s">
        <v>117</v>
      </c>
      <c r="F14" s="408"/>
      <c r="G14" s="408"/>
      <c r="H14" s="409"/>
      <c r="I14" s="16" t="s">
        <v>50</v>
      </c>
      <c r="J14" s="149"/>
      <c r="K14" s="136">
        <v>32</v>
      </c>
      <c r="L14" s="74">
        <v>15</v>
      </c>
      <c r="M14" s="75">
        <f t="shared" si="2"/>
        <v>47</v>
      </c>
      <c r="N14" s="73">
        <v>33</v>
      </c>
      <c r="O14" s="74">
        <v>15</v>
      </c>
      <c r="P14" s="75">
        <f t="shared" si="3"/>
        <v>48</v>
      </c>
      <c r="Q14" s="161">
        <f t="shared" si="0"/>
        <v>1</v>
      </c>
      <c r="R14" s="163">
        <f t="shared" si="1"/>
        <v>2.127659574468085</v>
      </c>
    </row>
    <row r="15" spans="2:18" s="8" customFormat="1" ht="15" customHeight="1">
      <c r="B15" s="436"/>
      <c r="C15" s="439"/>
      <c r="D15" s="406"/>
      <c r="E15" s="418"/>
      <c r="F15" s="418"/>
      <c r="G15" s="418"/>
      <c r="H15" s="419"/>
      <c r="I15" s="16" t="s">
        <v>210</v>
      </c>
      <c r="J15" s="148" t="s">
        <v>85</v>
      </c>
      <c r="K15" s="136">
        <v>18372</v>
      </c>
      <c r="L15" s="74">
        <v>5569</v>
      </c>
      <c r="M15" s="75">
        <f t="shared" si="2"/>
        <v>23941</v>
      </c>
      <c r="N15" s="73">
        <v>18583</v>
      </c>
      <c r="O15" s="74">
        <v>5569</v>
      </c>
      <c r="P15" s="75">
        <f t="shared" si="3"/>
        <v>24152</v>
      </c>
      <c r="Q15" s="161">
        <f t="shared" si="0"/>
        <v>211</v>
      </c>
      <c r="R15" s="163">
        <f t="shared" si="1"/>
        <v>0.8813332776408672</v>
      </c>
    </row>
    <row r="16" spans="2:18" s="8" customFormat="1" ht="15" customHeight="1">
      <c r="B16" s="436"/>
      <c r="C16" s="439"/>
      <c r="D16" s="406"/>
      <c r="E16" s="411"/>
      <c r="F16" s="411"/>
      <c r="G16" s="411"/>
      <c r="H16" s="412"/>
      <c r="I16" s="16" t="s">
        <v>57</v>
      </c>
      <c r="J16" s="149" t="s">
        <v>56</v>
      </c>
      <c r="K16" s="136">
        <v>11</v>
      </c>
      <c r="L16" s="77">
        <v>0</v>
      </c>
      <c r="M16" s="75">
        <f t="shared" si="2"/>
        <v>11</v>
      </c>
      <c r="N16" s="73">
        <v>10</v>
      </c>
      <c r="O16" s="77">
        <v>0</v>
      </c>
      <c r="P16" s="75">
        <f t="shared" si="3"/>
        <v>10</v>
      </c>
      <c r="Q16" s="161">
        <f t="shared" si="0"/>
        <v>-1</v>
      </c>
      <c r="R16" s="163">
        <f t="shared" si="1"/>
        <v>-9.090909090909092</v>
      </c>
    </row>
    <row r="17" spans="2:18" s="8" customFormat="1" ht="19.5" customHeight="1">
      <c r="B17" s="436"/>
      <c r="C17" s="439"/>
      <c r="D17" s="413" t="s">
        <v>172</v>
      </c>
      <c r="E17" s="407" t="s">
        <v>173</v>
      </c>
      <c r="F17" s="408"/>
      <c r="G17" s="408"/>
      <c r="H17" s="409"/>
      <c r="I17" s="17" t="s">
        <v>50</v>
      </c>
      <c r="J17" s="154"/>
      <c r="K17" s="132">
        <v>9</v>
      </c>
      <c r="L17" s="65">
        <v>2</v>
      </c>
      <c r="M17" s="125">
        <f t="shared" si="2"/>
        <v>11</v>
      </c>
      <c r="N17" s="88">
        <v>9</v>
      </c>
      <c r="O17" s="65">
        <v>2</v>
      </c>
      <c r="P17" s="169">
        <f t="shared" si="3"/>
        <v>11</v>
      </c>
      <c r="Q17" s="161">
        <f t="shared" si="0"/>
        <v>0</v>
      </c>
      <c r="R17" s="163">
        <f t="shared" si="1"/>
        <v>0</v>
      </c>
    </row>
    <row r="18" spans="2:18" s="8" customFormat="1" ht="19.5" customHeight="1">
      <c r="B18" s="436"/>
      <c r="C18" s="439"/>
      <c r="D18" s="414"/>
      <c r="E18" s="410"/>
      <c r="F18" s="411"/>
      <c r="G18" s="411"/>
      <c r="H18" s="412"/>
      <c r="I18" s="18" t="s">
        <v>175</v>
      </c>
      <c r="J18" s="154"/>
      <c r="K18" s="132">
        <v>1982</v>
      </c>
      <c r="L18" s="65">
        <v>97</v>
      </c>
      <c r="M18" s="125">
        <f t="shared" si="2"/>
        <v>2079</v>
      </c>
      <c r="N18" s="88">
        <v>1982</v>
      </c>
      <c r="O18" s="65">
        <v>97</v>
      </c>
      <c r="P18" s="169">
        <f t="shared" si="3"/>
        <v>2079</v>
      </c>
      <c r="Q18" s="161">
        <f t="shared" si="0"/>
        <v>0</v>
      </c>
      <c r="R18" s="163">
        <f t="shared" si="1"/>
        <v>0</v>
      </c>
    </row>
    <row r="19" spans="2:18" s="8" customFormat="1" ht="19.5" customHeight="1">
      <c r="B19" s="436"/>
      <c r="C19" s="439"/>
      <c r="D19" s="414"/>
      <c r="E19" s="407" t="s">
        <v>174</v>
      </c>
      <c r="F19" s="408"/>
      <c r="G19" s="408"/>
      <c r="H19" s="409"/>
      <c r="I19" s="17" t="s">
        <v>50</v>
      </c>
      <c r="J19" s="154"/>
      <c r="K19" s="136">
        <v>29</v>
      </c>
      <c r="L19" s="74">
        <v>7</v>
      </c>
      <c r="M19" s="64">
        <f t="shared" si="2"/>
        <v>36</v>
      </c>
      <c r="N19" s="73">
        <v>30</v>
      </c>
      <c r="O19" s="74">
        <v>7</v>
      </c>
      <c r="P19" s="64">
        <f t="shared" si="3"/>
        <v>37</v>
      </c>
      <c r="Q19" s="161">
        <f t="shared" si="0"/>
        <v>1</v>
      </c>
      <c r="R19" s="163">
        <f t="shared" si="1"/>
        <v>2.7777777777777777</v>
      </c>
    </row>
    <row r="20" spans="2:18" s="8" customFormat="1" ht="19.5" customHeight="1">
      <c r="B20" s="436"/>
      <c r="C20" s="439"/>
      <c r="D20" s="415"/>
      <c r="E20" s="410"/>
      <c r="F20" s="411"/>
      <c r="G20" s="411"/>
      <c r="H20" s="412"/>
      <c r="I20" s="18" t="s">
        <v>175</v>
      </c>
      <c r="J20" s="154"/>
      <c r="K20" s="136">
        <v>7</v>
      </c>
      <c r="L20" s="74">
        <v>0</v>
      </c>
      <c r="M20" s="64">
        <f t="shared" si="2"/>
        <v>7</v>
      </c>
      <c r="N20" s="73">
        <v>11</v>
      </c>
      <c r="O20" s="74">
        <v>0</v>
      </c>
      <c r="P20" s="64">
        <f t="shared" si="3"/>
        <v>11</v>
      </c>
      <c r="Q20" s="161">
        <f t="shared" si="0"/>
        <v>4</v>
      </c>
      <c r="R20" s="163">
        <f t="shared" si="1"/>
        <v>57.14285714285714</v>
      </c>
    </row>
    <row r="21" spans="2:18" s="8" customFormat="1" ht="19.5" customHeight="1">
      <c r="B21" s="436"/>
      <c r="C21" s="439"/>
      <c r="D21" s="227" t="s">
        <v>108</v>
      </c>
      <c r="E21" s="426"/>
      <c r="F21" s="426"/>
      <c r="G21" s="426"/>
      <c r="H21" s="228"/>
      <c r="I21" s="17" t="s">
        <v>50</v>
      </c>
      <c r="J21" s="155"/>
      <c r="K21" s="151">
        <v>24</v>
      </c>
      <c r="L21" s="90">
        <v>12</v>
      </c>
      <c r="M21" s="64">
        <f t="shared" si="2"/>
        <v>36</v>
      </c>
      <c r="N21" s="178">
        <v>24</v>
      </c>
      <c r="O21" s="90">
        <v>12</v>
      </c>
      <c r="P21" s="64">
        <f t="shared" si="3"/>
        <v>36</v>
      </c>
      <c r="Q21" s="161">
        <f t="shared" si="0"/>
        <v>0</v>
      </c>
      <c r="R21" s="163">
        <f t="shared" si="1"/>
        <v>0</v>
      </c>
    </row>
    <row r="22" spans="2:18" s="8" customFormat="1" ht="15" customHeight="1">
      <c r="B22" s="436"/>
      <c r="C22" s="439"/>
      <c r="D22" s="427"/>
      <c r="E22" s="346"/>
      <c r="F22" s="346"/>
      <c r="G22" s="346"/>
      <c r="H22" s="428"/>
      <c r="I22" s="16" t="s">
        <v>60</v>
      </c>
      <c r="J22" s="148" t="s">
        <v>85</v>
      </c>
      <c r="K22" s="136">
        <v>19794</v>
      </c>
      <c r="L22" s="74">
        <v>14031</v>
      </c>
      <c r="M22" s="75">
        <f t="shared" si="2"/>
        <v>33825</v>
      </c>
      <c r="N22" s="73">
        <v>19794</v>
      </c>
      <c r="O22" s="74">
        <v>14031</v>
      </c>
      <c r="P22" s="75">
        <f t="shared" si="3"/>
        <v>33825</v>
      </c>
      <c r="Q22" s="161">
        <f t="shared" si="0"/>
        <v>0</v>
      </c>
      <c r="R22" s="163">
        <f t="shared" si="1"/>
        <v>0</v>
      </c>
    </row>
    <row r="23" spans="2:18" s="8" customFormat="1" ht="19.5" customHeight="1">
      <c r="B23" s="436"/>
      <c r="C23" s="439"/>
      <c r="D23" s="429" t="s">
        <v>109</v>
      </c>
      <c r="E23" s="429"/>
      <c r="F23" s="429"/>
      <c r="G23" s="429"/>
      <c r="H23" s="430"/>
      <c r="I23" s="17" t="s">
        <v>50</v>
      </c>
      <c r="J23" s="154"/>
      <c r="K23" s="132">
        <v>1</v>
      </c>
      <c r="L23" s="92">
        <v>1</v>
      </c>
      <c r="M23" s="125">
        <f t="shared" si="2"/>
        <v>2</v>
      </c>
      <c r="N23" s="88">
        <v>1</v>
      </c>
      <c r="O23" s="92">
        <v>1</v>
      </c>
      <c r="P23" s="169">
        <f t="shared" si="3"/>
        <v>2</v>
      </c>
      <c r="Q23" s="161">
        <f t="shared" si="0"/>
        <v>0</v>
      </c>
      <c r="R23" s="163">
        <f t="shared" si="1"/>
        <v>0</v>
      </c>
    </row>
    <row r="24" spans="2:18" s="8" customFormat="1" ht="15" customHeight="1">
      <c r="B24" s="436"/>
      <c r="C24" s="439"/>
      <c r="D24" s="437"/>
      <c r="E24" s="437"/>
      <c r="F24" s="437"/>
      <c r="G24" s="437"/>
      <c r="H24" s="438"/>
      <c r="I24" s="16" t="s">
        <v>19</v>
      </c>
      <c r="J24" s="148" t="s">
        <v>85</v>
      </c>
      <c r="K24" s="136">
        <v>6850</v>
      </c>
      <c r="L24" s="77">
        <v>1443</v>
      </c>
      <c r="M24" s="75">
        <f t="shared" si="2"/>
        <v>8293</v>
      </c>
      <c r="N24" s="73">
        <v>6850</v>
      </c>
      <c r="O24" s="77">
        <v>1443</v>
      </c>
      <c r="P24" s="75">
        <f t="shared" si="3"/>
        <v>8293</v>
      </c>
      <c r="Q24" s="161">
        <f t="shared" si="0"/>
        <v>0</v>
      </c>
      <c r="R24" s="163">
        <f t="shared" si="1"/>
        <v>0</v>
      </c>
    </row>
    <row r="25" spans="2:18" s="8" customFormat="1" ht="19.5" customHeight="1">
      <c r="B25" s="436"/>
      <c r="C25" s="439"/>
      <c r="D25" s="431"/>
      <c r="E25" s="431"/>
      <c r="F25" s="431"/>
      <c r="G25" s="431"/>
      <c r="H25" s="432"/>
      <c r="I25" s="18" t="s">
        <v>57</v>
      </c>
      <c r="J25" s="154" t="s">
        <v>56</v>
      </c>
      <c r="K25" s="132">
        <v>11</v>
      </c>
      <c r="L25" s="92">
        <v>1</v>
      </c>
      <c r="M25" s="125">
        <f t="shared" si="2"/>
        <v>12</v>
      </c>
      <c r="N25" s="88">
        <v>10</v>
      </c>
      <c r="O25" s="92">
        <v>1</v>
      </c>
      <c r="P25" s="169">
        <f t="shared" si="3"/>
        <v>11</v>
      </c>
      <c r="Q25" s="161">
        <f t="shared" si="0"/>
        <v>-1</v>
      </c>
      <c r="R25" s="163">
        <f t="shared" si="1"/>
        <v>-8.333333333333332</v>
      </c>
    </row>
    <row r="26" spans="2:18" s="8" customFormat="1" ht="19.5" customHeight="1">
      <c r="B26" s="436"/>
      <c r="C26" s="433" t="s">
        <v>176</v>
      </c>
      <c r="D26" s="413" t="s">
        <v>172</v>
      </c>
      <c r="E26" s="407" t="s">
        <v>173</v>
      </c>
      <c r="F26" s="408"/>
      <c r="G26" s="408"/>
      <c r="H26" s="409"/>
      <c r="I26" s="17" t="s">
        <v>50</v>
      </c>
      <c r="J26" s="154"/>
      <c r="K26" s="132">
        <v>50</v>
      </c>
      <c r="L26" s="65">
        <v>5</v>
      </c>
      <c r="M26" s="125">
        <f t="shared" si="2"/>
        <v>55</v>
      </c>
      <c r="N26" s="88">
        <v>49</v>
      </c>
      <c r="O26" s="65">
        <v>5</v>
      </c>
      <c r="P26" s="169">
        <f t="shared" si="3"/>
        <v>54</v>
      </c>
      <c r="Q26" s="161">
        <f t="shared" si="0"/>
        <v>-1</v>
      </c>
      <c r="R26" s="163">
        <f t="shared" si="1"/>
        <v>-1.8181818181818181</v>
      </c>
    </row>
    <row r="27" spans="2:18" s="8" customFormat="1" ht="19.5" customHeight="1">
      <c r="B27" s="436"/>
      <c r="C27" s="334"/>
      <c r="D27" s="414"/>
      <c r="E27" s="410"/>
      <c r="F27" s="411"/>
      <c r="G27" s="411"/>
      <c r="H27" s="412"/>
      <c r="I27" s="18" t="s">
        <v>175</v>
      </c>
      <c r="J27" s="154"/>
      <c r="K27" s="132">
        <v>8900</v>
      </c>
      <c r="L27" s="65">
        <v>1159</v>
      </c>
      <c r="M27" s="125">
        <f t="shared" si="2"/>
        <v>10059</v>
      </c>
      <c r="N27" s="88">
        <v>8810</v>
      </c>
      <c r="O27" s="65">
        <v>1159</v>
      </c>
      <c r="P27" s="169">
        <f t="shared" si="3"/>
        <v>9969</v>
      </c>
      <c r="Q27" s="161">
        <f t="shared" si="0"/>
        <v>-90</v>
      </c>
      <c r="R27" s="163">
        <f t="shared" si="1"/>
        <v>-0.8947211452430659</v>
      </c>
    </row>
    <row r="28" spans="2:18" s="8" customFormat="1" ht="19.5" customHeight="1">
      <c r="B28" s="436"/>
      <c r="C28" s="334"/>
      <c r="D28" s="414"/>
      <c r="E28" s="407" t="s">
        <v>174</v>
      </c>
      <c r="F28" s="408"/>
      <c r="G28" s="408"/>
      <c r="H28" s="409"/>
      <c r="I28" s="17" t="s">
        <v>50</v>
      </c>
      <c r="J28" s="154"/>
      <c r="K28" s="136">
        <v>1144</v>
      </c>
      <c r="L28" s="74">
        <v>124</v>
      </c>
      <c r="M28" s="125">
        <f t="shared" si="2"/>
        <v>1268</v>
      </c>
      <c r="N28" s="73">
        <v>1146</v>
      </c>
      <c r="O28" s="74">
        <v>123</v>
      </c>
      <c r="P28" s="169">
        <f t="shared" si="3"/>
        <v>1269</v>
      </c>
      <c r="Q28" s="161">
        <f t="shared" si="0"/>
        <v>1</v>
      </c>
      <c r="R28" s="163">
        <f t="shared" si="1"/>
        <v>0.07886435331230283</v>
      </c>
    </row>
    <row r="29" spans="2:18" s="8" customFormat="1" ht="19.5" customHeight="1">
      <c r="B29" s="404"/>
      <c r="C29" s="335"/>
      <c r="D29" s="415"/>
      <c r="E29" s="410"/>
      <c r="F29" s="411"/>
      <c r="G29" s="411"/>
      <c r="H29" s="412"/>
      <c r="I29" s="18" t="s">
        <v>175</v>
      </c>
      <c r="J29" s="154"/>
      <c r="K29" s="136">
        <v>290</v>
      </c>
      <c r="L29" s="74">
        <v>4</v>
      </c>
      <c r="M29" s="125">
        <f t="shared" si="2"/>
        <v>294</v>
      </c>
      <c r="N29" s="73">
        <v>278</v>
      </c>
      <c r="O29" s="74">
        <v>4</v>
      </c>
      <c r="P29" s="169">
        <f t="shared" si="3"/>
        <v>282</v>
      </c>
      <c r="Q29" s="161">
        <f t="shared" si="0"/>
        <v>-12</v>
      </c>
      <c r="R29" s="163">
        <f t="shared" si="1"/>
        <v>-4.081632653061225</v>
      </c>
    </row>
    <row r="30" spans="2:18" s="8" customFormat="1" ht="19.5" customHeight="1">
      <c r="B30" s="403" t="s">
        <v>79</v>
      </c>
      <c r="C30" s="416" t="s">
        <v>21</v>
      </c>
      <c r="D30" s="413" t="s">
        <v>177</v>
      </c>
      <c r="E30" s="429"/>
      <c r="F30" s="429"/>
      <c r="G30" s="429"/>
      <c r="H30" s="430"/>
      <c r="I30" s="17" t="s">
        <v>50</v>
      </c>
      <c r="J30" s="154"/>
      <c r="K30" s="136">
        <v>1654</v>
      </c>
      <c r="L30" s="74">
        <v>393</v>
      </c>
      <c r="M30" s="125">
        <f t="shared" si="2"/>
        <v>2047</v>
      </c>
      <c r="N30" s="73">
        <v>1617</v>
      </c>
      <c r="O30" s="74">
        <v>393</v>
      </c>
      <c r="P30" s="169">
        <f t="shared" si="3"/>
        <v>2010</v>
      </c>
      <c r="Q30" s="161">
        <f t="shared" si="0"/>
        <v>-37</v>
      </c>
      <c r="R30" s="163">
        <f t="shared" si="1"/>
        <v>-1.8075232046897898</v>
      </c>
    </row>
    <row r="31" spans="2:18" s="8" customFormat="1" ht="19.5" customHeight="1" thickBot="1">
      <c r="B31" s="404"/>
      <c r="C31" s="417"/>
      <c r="D31" s="415"/>
      <c r="E31" s="431"/>
      <c r="F31" s="431"/>
      <c r="G31" s="431"/>
      <c r="H31" s="432"/>
      <c r="I31" s="18" t="s">
        <v>60</v>
      </c>
      <c r="J31" s="154" t="s">
        <v>111</v>
      </c>
      <c r="K31" s="146">
        <v>105403</v>
      </c>
      <c r="L31" s="86">
        <v>30373</v>
      </c>
      <c r="M31" s="125">
        <f t="shared" si="2"/>
        <v>135776</v>
      </c>
      <c r="N31" s="85">
        <v>104127</v>
      </c>
      <c r="O31" s="86">
        <v>30270</v>
      </c>
      <c r="P31" s="169">
        <f t="shared" si="3"/>
        <v>134397</v>
      </c>
      <c r="Q31" s="162">
        <f t="shared" si="0"/>
        <v>-1379</v>
      </c>
      <c r="R31" s="165">
        <f t="shared" si="1"/>
        <v>-1.0156434126797076</v>
      </c>
    </row>
    <row r="32" spans="2:19" ht="15.75" customHeight="1">
      <c r="B32" s="393" t="s">
        <v>204</v>
      </c>
      <c r="C32" s="381" t="s">
        <v>142</v>
      </c>
      <c r="D32" s="441" t="s">
        <v>143</v>
      </c>
      <c r="E32" s="227" t="s">
        <v>203</v>
      </c>
      <c r="F32" s="426"/>
      <c r="G32" s="426"/>
      <c r="H32" s="228"/>
      <c r="I32" s="17" t="s">
        <v>144</v>
      </c>
      <c r="J32" s="156"/>
      <c r="K32" s="132">
        <v>235682</v>
      </c>
      <c r="L32" s="65">
        <v>133545</v>
      </c>
      <c r="M32" s="125">
        <f t="shared" si="2"/>
        <v>369227</v>
      </c>
      <c r="N32" s="88">
        <v>254752</v>
      </c>
      <c r="O32" s="65">
        <v>131710</v>
      </c>
      <c r="P32" s="169">
        <f t="shared" si="3"/>
        <v>386462</v>
      </c>
      <c r="Q32" s="101"/>
      <c r="R32" s="105"/>
      <c r="S32" s="107"/>
    </row>
    <row r="33" spans="2:19" ht="15.75" customHeight="1">
      <c r="B33" s="394"/>
      <c r="C33" s="382"/>
      <c r="D33" s="442"/>
      <c r="E33" s="229"/>
      <c r="F33" s="356"/>
      <c r="G33" s="356"/>
      <c r="H33" s="230"/>
      <c r="I33" s="17" t="s">
        <v>145</v>
      </c>
      <c r="J33" s="156"/>
      <c r="K33" s="132">
        <v>19070</v>
      </c>
      <c r="L33" s="65">
        <v>-1835</v>
      </c>
      <c r="M33" s="125">
        <f t="shared" si="2"/>
        <v>17235</v>
      </c>
      <c r="N33" s="88">
        <v>0</v>
      </c>
      <c r="O33" s="65">
        <v>6477</v>
      </c>
      <c r="P33" s="169">
        <f t="shared" si="3"/>
        <v>6477</v>
      </c>
      <c r="Q33" s="101"/>
      <c r="R33" s="105"/>
      <c r="S33" s="107"/>
    </row>
    <row r="34" spans="2:19" ht="15.75" customHeight="1">
      <c r="B34" s="394"/>
      <c r="C34" s="382"/>
      <c r="D34" s="442"/>
      <c r="E34" s="427"/>
      <c r="F34" s="346"/>
      <c r="G34" s="346"/>
      <c r="H34" s="428"/>
      <c r="I34" s="17" t="s">
        <v>146</v>
      </c>
      <c r="J34" s="156"/>
      <c r="K34" s="132">
        <v>254752</v>
      </c>
      <c r="L34" s="65">
        <v>131710</v>
      </c>
      <c r="M34" s="125">
        <f t="shared" si="2"/>
        <v>386462</v>
      </c>
      <c r="N34" s="88">
        <v>254752</v>
      </c>
      <c r="O34" s="65">
        <v>138187</v>
      </c>
      <c r="P34" s="169">
        <f t="shared" si="3"/>
        <v>392939</v>
      </c>
      <c r="Q34" s="101"/>
      <c r="R34" s="105"/>
      <c r="S34" s="107"/>
    </row>
    <row r="35" spans="2:19" ht="15.75" customHeight="1">
      <c r="B35" s="394"/>
      <c r="C35" s="382"/>
      <c r="D35" s="442"/>
      <c r="E35" s="227" t="s">
        <v>205</v>
      </c>
      <c r="F35" s="426"/>
      <c r="G35" s="426"/>
      <c r="H35" s="228"/>
      <c r="I35" s="17" t="s">
        <v>144</v>
      </c>
      <c r="J35" s="156"/>
      <c r="K35" s="132">
        <v>188828</v>
      </c>
      <c r="L35" s="65">
        <v>57025</v>
      </c>
      <c r="M35" s="125">
        <f t="shared" si="2"/>
        <v>245853</v>
      </c>
      <c r="N35" s="88">
        <v>194102</v>
      </c>
      <c r="O35" s="65">
        <v>59619</v>
      </c>
      <c r="P35" s="169">
        <f t="shared" si="3"/>
        <v>253721</v>
      </c>
      <c r="Q35" s="101"/>
      <c r="R35" s="105"/>
      <c r="S35" s="107"/>
    </row>
    <row r="36" spans="2:19" ht="15.75" customHeight="1">
      <c r="B36" s="394"/>
      <c r="C36" s="382"/>
      <c r="D36" s="442"/>
      <c r="E36" s="229"/>
      <c r="F36" s="356"/>
      <c r="G36" s="356"/>
      <c r="H36" s="230"/>
      <c r="I36" s="17" t="s">
        <v>145</v>
      </c>
      <c r="J36" s="156"/>
      <c r="K36" s="132">
        <v>5274</v>
      </c>
      <c r="L36" s="65">
        <v>2594</v>
      </c>
      <c r="M36" s="125">
        <f t="shared" si="2"/>
        <v>7868</v>
      </c>
      <c r="N36" s="88">
        <v>-443</v>
      </c>
      <c r="O36" s="65">
        <v>4935</v>
      </c>
      <c r="P36" s="169">
        <f t="shared" si="3"/>
        <v>4492</v>
      </c>
      <c r="Q36" s="101"/>
      <c r="R36" s="105"/>
      <c r="S36" s="107"/>
    </row>
    <row r="37" spans="2:19" ht="15.75" customHeight="1">
      <c r="B37" s="394"/>
      <c r="C37" s="382"/>
      <c r="D37" s="443"/>
      <c r="E37" s="427"/>
      <c r="F37" s="346"/>
      <c r="G37" s="346"/>
      <c r="H37" s="428"/>
      <c r="I37" s="17" t="s">
        <v>146</v>
      </c>
      <c r="J37" s="156"/>
      <c r="K37" s="132">
        <v>194102</v>
      </c>
      <c r="L37" s="65">
        <v>59619</v>
      </c>
      <c r="M37" s="125">
        <f t="shared" si="2"/>
        <v>253721</v>
      </c>
      <c r="N37" s="88">
        <v>193659</v>
      </c>
      <c r="O37" s="65">
        <v>64554</v>
      </c>
      <c r="P37" s="169">
        <f t="shared" si="3"/>
        <v>258213</v>
      </c>
      <c r="Q37" s="101"/>
      <c r="R37" s="105"/>
      <c r="S37" s="107"/>
    </row>
    <row r="38" spans="2:19" ht="15.75" customHeight="1">
      <c r="B38" s="394"/>
      <c r="C38" s="382"/>
      <c r="D38" s="450" t="s">
        <v>52</v>
      </c>
      <c r="E38" s="416" t="s">
        <v>184</v>
      </c>
      <c r="F38" s="444"/>
      <c r="G38" s="227" t="s">
        <v>203</v>
      </c>
      <c r="H38" s="228"/>
      <c r="I38" s="17" t="s">
        <v>144</v>
      </c>
      <c r="J38" s="157"/>
      <c r="K38" s="132">
        <v>163389</v>
      </c>
      <c r="L38" s="65">
        <v>36128</v>
      </c>
      <c r="M38" s="125">
        <f t="shared" si="2"/>
        <v>199517</v>
      </c>
      <c r="N38" s="88">
        <v>190825</v>
      </c>
      <c r="O38" s="65">
        <v>36155</v>
      </c>
      <c r="P38" s="169">
        <f t="shared" si="3"/>
        <v>226980</v>
      </c>
      <c r="Q38" s="101"/>
      <c r="R38" s="105"/>
      <c r="S38" s="107"/>
    </row>
    <row r="39" spans="2:19" ht="15.75" customHeight="1">
      <c r="B39" s="394"/>
      <c r="C39" s="382"/>
      <c r="D39" s="450"/>
      <c r="E39" s="445"/>
      <c r="F39" s="446"/>
      <c r="G39" s="229"/>
      <c r="H39" s="230"/>
      <c r="I39" s="17" t="s">
        <v>145</v>
      </c>
      <c r="J39" s="157"/>
      <c r="K39" s="132">
        <v>27436</v>
      </c>
      <c r="L39" s="65">
        <v>27</v>
      </c>
      <c r="M39" s="125">
        <f t="shared" si="2"/>
        <v>27463</v>
      </c>
      <c r="N39" s="88">
        <v>-332</v>
      </c>
      <c r="O39" s="65">
        <v>75</v>
      </c>
      <c r="P39" s="169">
        <f t="shared" si="3"/>
        <v>-257</v>
      </c>
      <c r="Q39" s="101"/>
      <c r="R39" s="105"/>
      <c r="S39" s="107"/>
    </row>
    <row r="40" spans="2:19" ht="15.75" customHeight="1">
      <c r="B40" s="394"/>
      <c r="C40" s="382"/>
      <c r="D40" s="450"/>
      <c r="E40" s="445"/>
      <c r="F40" s="446"/>
      <c r="G40" s="427"/>
      <c r="H40" s="428"/>
      <c r="I40" s="17" t="s">
        <v>146</v>
      </c>
      <c r="J40" s="157"/>
      <c r="K40" s="132">
        <v>190825</v>
      </c>
      <c r="L40" s="65">
        <v>36155</v>
      </c>
      <c r="M40" s="125">
        <f t="shared" si="2"/>
        <v>226980</v>
      </c>
      <c r="N40" s="88">
        <v>190493</v>
      </c>
      <c r="O40" s="65">
        <v>36230</v>
      </c>
      <c r="P40" s="169">
        <f t="shared" si="3"/>
        <v>226723</v>
      </c>
      <c r="Q40" s="101"/>
      <c r="R40" s="105"/>
      <c r="S40" s="107"/>
    </row>
    <row r="41" spans="2:19" ht="15.75" customHeight="1">
      <c r="B41" s="394"/>
      <c r="C41" s="382"/>
      <c r="D41" s="450"/>
      <c r="E41" s="445"/>
      <c r="F41" s="446"/>
      <c r="G41" s="227" t="s">
        <v>205</v>
      </c>
      <c r="H41" s="228"/>
      <c r="I41" s="17" t="s">
        <v>144</v>
      </c>
      <c r="J41" s="157"/>
      <c r="K41" s="132">
        <v>47366</v>
      </c>
      <c r="L41" s="65">
        <v>12340</v>
      </c>
      <c r="M41" s="125">
        <f t="shared" si="2"/>
        <v>59706</v>
      </c>
      <c r="N41" s="88">
        <v>45607</v>
      </c>
      <c r="O41" s="65">
        <v>12340</v>
      </c>
      <c r="P41" s="169">
        <f t="shared" si="3"/>
        <v>57947</v>
      </c>
      <c r="Q41" s="101"/>
      <c r="R41" s="105"/>
      <c r="S41" s="107"/>
    </row>
    <row r="42" spans="2:19" ht="15.75" customHeight="1">
      <c r="B42" s="394"/>
      <c r="C42" s="382"/>
      <c r="D42" s="450"/>
      <c r="E42" s="445"/>
      <c r="F42" s="446"/>
      <c r="G42" s="229"/>
      <c r="H42" s="230"/>
      <c r="I42" s="17" t="s">
        <v>145</v>
      </c>
      <c r="J42" s="157"/>
      <c r="K42" s="132">
        <v>-1759</v>
      </c>
      <c r="L42" s="65">
        <v>0</v>
      </c>
      <c r="M42" s="125">
        <f t="shared" si="2"/>
        <v>-1759</v>
      </c>
      <c r="N42" s="88">
        <v>-35</v>
      </c>
      <c r="O42" s="65">
        <v>0</v>
      </c>
      <c r="P42" s="169">
        <f t="shared" si="3"/>
        <v>-35</v>
      </c>
      <c r="Q42" s="101"/>
      <c r="R42" s="105"/>
      <c r="S42" s="107"/>
    </row>
    <row r="43" spans="2:19" ht="15.75" customHeight="1">
      <c r="B43" s="394"/>
      <c r="C43" s="382"/>
      <c r="D43" s="450"/>
      <c r="E43" s="417"/>
      <c r="F43" s="447"/>
      <c r="G43" s="427"/>
      <c r="H43" s="428"/>
      <c r="I43" s="17" t="s">
        <v>146</v>
      </c>
      <c r="J43" s="157"/>
      <c r="K43" s="132">
        <v>45607</v>
      </c>
      <c r="L43" s="65">
        <v>12340</v>
      </c>
      <c r="M43" s="125">
        <f t="shared" si="2"/>
        <v>57947</v>
      </c>
      <c r="N43" s="88">
        <v>45572</v>
      </c>
      <c r="O43" s="65">
        <v>12340</v>
      </c>
      <c r="P43" s="169">
        <f t="shared" si="3"/>
        <v>57912</v>
      </c>
      <c r="Q43" s="101"/>
      <c r="R43" s="105"/>
      <c r="S43" s="107"/>
    </row>
    <row r="44" spans="2:19" ht="15.75" customHeight="1">
      <c r="B44" s="394"/>
      <c r="C44" s="382"/>
      <c r="D44" s="450"/>
      <c r="E44" s="416" t="s">
        <v>183</v>
      </c>
      <c r="F44" s="444"/>
      <c r="G44" s="227" t="s">
        <v>203</v>
      </c>
      <c r="H44" s="228"/>
      <c r="I44" s="17" t="s">
        <v>144</v>
      </c>
      <c r="J44" s="157"/>
      <c r="K44" s="132">
        <v>639372</v>
      </c>
      <c r="L44" s="65">
        <v>10985</v>
      </c>
      <c r="M44" s="125">
        <f t="shared" si="2"/>
        <v>650357</v>
      </c>
      <c r="N44" s="88">
        <v>701531</v>
      </c>
      <c r="O44" s="65">
        <v>10985</v>
      </c>
      <c r="P44" s="169">
        <f t="shared" si="3"/>
        <v>712516</v>
      </c>
      <c r="Q44" s="101"/>
      <c r="R44" s="105"/>
      <c r="S44" s="107"/>
    </row>
    <row r="45" spans="2:19" ht="15.75" customHeight="1">
      <c r="B45" s="394"/>
      <c r="C45" s="382"/>
      <c r="D45" s="450"/>
      <c r="E45" s="445"/>
      <c r="F45" s="446"/>
      <c r="G45" s="229"/>
      <c r="H45" s="230"/>
      <c r="I45" s="17" t="s">
        <v>145</v>
      </c>
      <c r="J45" s="157"/>
      <c r="K45" s="132">
        <v>62159</v>
      </c>
      <c r="L45" s="65">
        <v>0</v>
      </c>
      <c r="M45" s="125">
        <f t="shared" si="2"/>
        <v>62159</v>
      </c>
      <c r="N45" s="88">
        <v>12595</v>
      </c>
      <c r="O45" s="65">
        <v>0</v>
      </c>
      <c r="P45" s="169">
        <f t="shared" si="3"/>
        <v>12595</v>
      </c>
      <c r="Q45" s="101"/>
      <c r="R45" s="105"/>
      <c r="S45" s="107"/>
    </row>
    <row r="46" spans="2:19" ht="15.75" customHeight="1">
      <c r="B46" s="394"/>
      <c r="C46" s="382"/>
      <c r="D46" s="450"/>
      <c r="E46" s="445"/>
      <c r="F46" s="446"/>
      <c r="G46" s="427"/>
      <c r="H46" s="428"/>
      <c r="I46" s="17" t="s">
        <v>146</v>
      </c>
      <c r="J46" s="157"/>
      <c r="K46" s="132">
        <v>701531</v>
      </c>
      <c r="L46" s="65">
        <v>10985</v>
      </c>
      <c r="M46" s="125">
        <f t="shared" si="2"/>
        <v>712516</v>
      </c>
      <c r="N46" s="88">
        <v>714126</v>
      </c>
      <c r="O46" s="65">
        <v>10985</v>
      </c>
      <c r="P46" s="169">
        <f t="shared" si="3"/>
        <v>725111</v>
      </c>
      <c r="Q46" s="101"/>
      <c r="R46" s="105"/>
      <c r="S46" s="107"/>
    </row>
    <row r="47" spans="2:19" ht="15.75" customHeight="1">
      <c r="B47" s="394"/>
      <c r="C47" s="382"/>
      <c r="D47" s="450"/>
      <c r="E47" s="445"/>
      <c r="F47" s="446"/>
      <c r="G47" s="227" t="s">
        <v>205</v>
      </c>
      <c r="H47" s="228"/>
      <c r="I47" s="17" t="s">
        <v>144</v>
      </c>
      <c r="J47" s="157"/>
      <c r="K47" s="132">
        <v>105882</v>
      </c>
      <c r="L47" s="65">
        <v>2181</v>
      </c>
      <c r="M47" s="125">
        <f t="shared" si="2"/>
        <v>108063</v>
      </c>
      <c r="N47" s="88">
        <v>89011</v>
      </c>
      <c r="O47" s="65">
        <v>2095</v>
      </c>
      <c r="P47" s="169">
        <f t="shared" si="3"/>
        <v>91106</v>
      </c>
      <c r="Q47" s="101"/>
      <c r="R47" s="105"/>
      <c r="S47" s="107"/>
    </row>
    <row r="48" spans="2:19" ht="15.75" customHeight="1">
      <c r="B48" s="394"/>
      <c r="C48" s="382"/>
      <c r="D48" s="450"/>
      <c r="E48" s="445"/>
      <c r="F48" s="446"/>
      <c r="G48" s="229"/>
      <c r="H48" s="230"/>
      <c r="I48" s="17" t="s">
        <v>145</v>
      </c>
      <c r="J48" s="157"/>
      <c r="K48" s="132">
        <v>-16871</v>
      </c>
      <c r="L48" s="65">
        <v>-86</v>
      </c>
      <c r="M48" s="125">
        <f t="shared" si="2"/>
        <v>-16957</v>
      </c>
      <c r="N48" s="88">
        <v>-1192</v>
      </c>
      <c r="O48" s="65">
        <v>0</v>
      </c>
      <c r="P48" s="169">
        <f t="shared" si="3"/>
        <v>-1192</v>
      </c>
      <c r="Q48" s="101"/>
      <c r="R48" s="105"/>
      <c r="S48" s="107"/>
    </row>
    <row r="49" spans="2:19" ht="15.75" customHeight="1">
      <c r="B49" s="394"/>
      <c r="C49" s="382"/>
      <c r="D49" s="450"/>
      <c r="E49" s="417"/>
      <c r="F49" s="447"/>
      <c r="G49" s="427"/>
      <c r="H49" s="428"/>
      <c r="I49" s="17" t="s">
        <v>146</v>
      </c>
      <c r="J49" s="157"/>
      <c r="K49" s="132">
        <v>89011</v>
      </c>
      <c r="L49" s="65">
        <v>2095</v>
      </c>
      <c r="M49" s="125">
        <f>SUM(K49:L49)</f>
        <v>91106</v>
      </c>
      <c r="N49" s="88">
        <v>87819</v>
      </c>
      <c r="O49" s="65">
        <v>2095</v>
      </c>
      <c r="P49" s="169">
        <f t="shared" si="3"/>
        <v>89914</v>
      </c>
      <c r="Q49" s="101"/>
      <c r="R49" s="105"/>
      <c r="S49" s="107"/>
    </row>
    <row r="50" spans="2:19" ht="15.75" customHeight="1">
      <c r="B50" s="394"/>
      <c r="C50" s="382"/>
      <c r="D50" s="381" t="s">
        <v>147</v>
      </c>
      <c r="E50" s="420" t="s">
        <v>53</v>
      </c>
      <c r="F50" s="421"/>
      <c r="G50" s="227" t="s">
        <v>203</v>
      </c>
      <c r="H50" s="228"/>
      <c r="I50" s="17" t="s">
        <v>144</v>
      </c>
      <c r="J50" s="157"/>
      <c r="K50" s="132">
        <v>2774404</v>
      </c>
      <c r="L50" s="65">
        <v>575815</v>
      </c>
      <c r="M50" s="125">
        <f t="shared" si="2"/>
        <v>3350219</v>
      </c>
      <c r="N50" s="88">
        <v>2733840</v>
      </c>
      <c r="O50" s="65">
        <v>547863</v>
      </c>
      <c r="P50" s="169">
        <f t="shared" si="3"/>
        <v>3281703</v>
      </c>
      <c r="Q50" s="101"/>
      <c r="R50" s="105"/>
      <c r="S50" s="107"/>
    </row>
    <row r="51" spans="2:19" ht="15.75" customHeight="1">
      <c r="B51" s="394"/>
      <c r="C51" s="382"/>
      <c r="D51" s="382"/>
      <c r="E51" s="422"/>
      <c r="F51" s="423"/>
      <c r="G51" s="229"/>
      <c r="H51" s="230"/>
      <c r="I51" s="17" t="s">
        <v>145</v>
      </c>
      <c r="J51" s="157"/>
      <c r="K51" s="132">
        <v>-40564</v>
      </c>
      <c r="L51" s="65">
        <v>-27952</v>
      </c>
      <c r="M51" s="125">
        <f t="shared" si="2"/>
        <v>-68516</v>
      </c>
      <c r="N51" s="88">
        <v>-60</v>
      </c>
      <c r="O51" s="65">
        <v>-21180</v>
      </c>
      <c r="P51" s="169">
        <f t="shared" si="3"/>
        <v>-21240</v>
      </c>
      <c r="Q51" s="101"/>
      <c r="R51" s="105"/>
      <c r="S51" s="107"/>
    </row>
    <row r="52" spans="2:19" ht="15.75" customHeight="1">
      <c r="B52" s="394"/>
      <c r="C52" s="382"/>
      <c r="D52" s="382"/>
      <c r="E52" s="422"/>
      <c r="F52" s="423"/>
      <c r="G52" s="427"/>
      <c r="H52" s="428"/>
      <c r="I52" s="17" t="s">
        <v>146</v>
      </c>
      <c r="J52" s="157"/>
      <c r="K52" s="132">
        <v>2733840</v>
      </c>
      <c r="L52" s="65">
        <v>547863</v>
      </c>
      <c r="M52" s="125">
        <f t="shared" si="2"/>
        <v>3281703</v>
      </c>
      <c r="N52" s="88">
        <v>2733780</v>
      </c>
      <c r="O52" s="65">
        <v>526683</v>
      </c>
      <c r="P52" s="169">
        <f t="shared" si="3"/>
        <v>3260463</v>
      </c>
      <c r="Q52" s="101"/>
      <c r="R52" s="105"/>
      <c r="S52" s="107"/>
    </row>
    <row r="53" spans="2:19" ht="15.75" customHeight="1">
      <c r="B53" s="394"/>
      <c r="C53" s="382"/>
      <c r="D53" s="382"/>
      <c r="E53" s="422"/>
      <c r="F53" s="423"/>
      <c r="G53" s="227" t="s">
        <v>205</v>
      </c>
      <c r="H53" s="228"/>
      <c r="I53" s="17" t="s">
        <v>144</v>
      </c>
      <c r="J53" s="157"/>
      <c r="K53" s="132">
        <v>857404</v>
      </c>
      <c r="L53" s="65">
        <v>146197</v>
      </c>
      <c r="M53" s="125">
        <f t="shared" si="2"/>
        <v>1003601</v>
      </c>
      <c r="N53" s="88">
        <v>869369</v>
      </c>
      <c r="O53" s="65">
        <v>141186</v>
      </c>
      <c r="P53" s="169">
        <f t="shared" si="3"/>
        <v>1010555</v>
      </c>
      <c r="Q53" s="101"/>
      <c r="R53" s="105"/>
      <c r="S53" s="107"/>
    </row>
    <row r="54" spans="2:19" ht="15.75" customHeight="1">
      <c r="B54" s="394"/>
      <c r="C54" s="382"/>
      <c r="D54" s="382"/>
      <c r="E54" s="422"/>
      <c r="F54" s="423"/>
      <c r="G54" s="229"/>
      <c r="H54" s="230"/>
      <c r="I54" s="17" t="s">
        <v>145</v>
      </c>
      <c r="J54" s="157"/>
      <c r="K54" s="132">
        <v>11965</v>
      </c>
      <c r="L54" s="65">
        <v>-5011</v>
      </c>
      <c r="M54" s="125">
        <f t="shared" si="2"/>
        <v>6954</v>
      </c>
      <c r="N54" s="88">
        <v>-918</v>
      </c>
      <c r="O54" s="65">
        <v>-2908</v>
      </c>
      <c r="P54" s="169">
        <f t="shared" si="3"/>
        <v>-3826</v>
      </c>
      <c r="Q54" s="101"/>
      <c r="R54" s="105"/>
      <c r="S54" s="107"/>
    </row>
    <row r="55" spans="2:19" ht="15.75" customHeight="1">
      <c r="B55" s="394"/>
      <c r="C55" s="382"/>
      <c r="D55" s="382"/>
      <c r="E55" s="451"/>
      <c r="F55" s="452"/>
      <c r="G55" s="427"/>
      <c r="H55" s="428"/>
      <c r="I55" s="17" t="s">
        <v>146</v>
      </c>
      <c r="J55" s="157"/>
      <c r="K55" s="132">
        <v>869369</v>
      </c>
      <c r="L55" s="65">
        <v>141186</v>
      </c>
      <c r="M55" s="125">
        <f t="shared" si="2"/>
        <v>1010555</v>
      </c>
      <c r="N55" s="88">
        <v>868451</v>
      </c>
      <c r="O55" s="65">
        <v>138278</v>
      </c>
      <c r="P55" s="169">
        <f t="shared" si="3"/>
        <v>1006729</v>
      </c>
      <c r="Q55" s="101"/>
      <c r="R55" s="105"/>
      <c r="S55" s="107"/>
    </row>
    <row r="56" spans="2:19" ht="15.75" customHeight="1">
      <c r="B56" s="394"/>
      <c r="C56" s="382"/>
      <c r="D56" s="382"/>
      <c r="E56" s="420" t="s">
        <v>54</v>
      </c>
      <c r="F56" s="421"/>
      <c r="G56" s="227" t="s">
        <v>203</v>
      </c>
      <c r="H56" s="228"/>
      <c r="I56" s="17" t="s">
        <v>144</v>
      </c>
      <c r="J56" s="157"/>
      <c r="K56" s="132">
        <v>1765583</v>
      </c>
      <c r="L56" s="65">
        <v>316627</v>
      </c>
      <c r="M56" s="125">
        <f t="shared" si="2"/>
        <v>2082210</v>
      </c>
      <c r="N56" s="88">
        <v>1733318</v>
      </c>
      <c r="O56" s="65">
        <v>316864</v>
      </c>
      <c r="P56" s="169">
        <f t="shared" si="3"/>
        <v>2050182</v>
      </c>
      <c r="Q56" s="101"/>
      <c r="R56" s="105"/>
      <c r="S56" s="107"/>
    </row>
    <row r="57" spans="2:19" ht="15.75" customHeight="1">
      <c r="B57" s="394"/>
      <c r="C57" s="382"/>
      <c r="D57" s="382"/>
      <c r="E57" s="422"/>
      <c r="F57" s="423"/>
      <c r="G57" s="229"/>
      <c r="H57" s="230"/>
      <c r="I57" s="17" t="s">
        <v>145</v>
      </c>
      <c r="J57" s="157"/>
      <c r="K57" s="132">
        <v>-32265</v>
      </c>
      <c r="L57" s="65">
        <v>237</v>
      </c>
      <c r="M57" s="125">
        <f t="shared" si="2"/>
        <v>-32028</v>
      </c>
      <c r="N57" s="88">
        <v>3</v>
      </c>
      <c r="O57" s="65">
        <v>0</v>
      </c>
      <c r="P57" s="169">
        <f t="shared" si="3"/>
        <v>3</v>
      </c>
      <c r="Q57" s="101"/>
      <c r="R57" s="105"/>
      <c r="S57" s="107"/>
    </row>
    <row r="58" spans="2:19" ht="15.75" customHeight="1">
      <c r="B58" s="394"/>
      <c r="C58" s="382"/>
      <c r="D58" s="382"/>
      <c r="E58" s="422"/>
      <c r="F58" s="423"/>
      <c r="G58" s="427"/>
      <c r="H58" s="428"/>
      <c r="I58" s="17" t="s">
        <v>146</v>
      </c>
      <c r="J58" s="157"/>
      <c r="K58" s="132">
        <v>1733318</v>
      </c>
      <c r="L58" s="65">
        <v>316864</v>
      </c>
      <c r="M58" s="125">
        <f t="shared" si="2"/>
        <v>2050182</v>
      </c>
      <c r="N58" s="88">
        <v>1733321</v>
      </c>
      <c r="O58" s="65">
        <v>316864</v>
      </c>
      <c r="P58" s="169">
        <f t="shared" si="3"/>
        <v>2050185</v>
      </c>
      <c r="Q58" s="101"/>
      <c r="R58" s="105"/>
      <c r="S58" s="107"/>
    </row>
    <row r="59" spans="2:19" ht="15.75" customHeight="1">
      <c r="B59" s="394"/>
      <c r="C59" s="382"/>
      <c r="D59" s="382"/>
      <c r="E59" s="422"/>
      <c r="F59" s="423"/>
      <c r="G59" s="227" t="s">
        <v>205</v>
      </c>
      <c r="H59" s="228"/>
      <c r="I59" s="17" t="s">
        <v>144</v>
      </c>
      <c r="J59" s="157"/>
      <c r="K59" s="132">
        <v>499960</v>
      </c>
      <c r="L59" s="65">
        <v>87542</v>
      </c>
      <c r="M59" s="125">
        <f t="shared" si="2"/>
        <v>587502</v>
      </c>
      <c r="N59" s="88">
        <v>505587</v>
      </c>
      <c r="O59" s="65">
        <v>87542</v>
      </c>
      <c r="P59" s="169">
        <f t="shared" si="3"/>
        <v>593129</v>
      </c>
      <c r="Q59" s="101"/>
      <c r="R59" s="105"/>
      <c r="S59" s="107"/>
    </row>
    <row r="60" spans="2:19" ht="15.75" customHeight="1">
      <c r="B60" s="394"/>
      <c r="C60" s="382"/>
      <c r="D60" s="382"/>
      <c r="E60" s="422"/>
      <c r="F60" s="423"/>
      <c r="G60" s="229"/>
      <c r="H60" s="230"/>
      <c r="I60" s="17" t="s">
        <v>145</v>
      </c>
      <c r="J60" s="157"/>
      <c r="K60" s="132">
        <v>5627</v>
      </c>
      <c r="L60" s="65">
        <v>0</v>
      </c>
      <c r="M60" s="125">
        <f t="shared" si="2"/>
        <v>5627</v>
      </c>
      <c r="N60" s="88">
        <v>1343</v>
      </c>
      <c r="O60" s="65">
        <v>0</v>
      </c>
      <c r="P60" s="169">
        <f t="shared" si="3"/>
        <v>1343</v>
      </c>
      <c r="Q60" s="101"/>
      <c r="R60" s="105"/>
      <c r="S60" s="107"/>
    </row>
    <row r="61" spans="2:19" ht="15.75" customHeight="1" thickBot="1">
      <c r="B61" s="440"/>
      <c r="C61" s="383"/>
      <c r="D61" s="383"/>
      <c r="E61" s="424"/>
      <c r="F61" s="425"/>
      <c r="G61" s="448"/>
      <c r="H61" s="449"/>
      <c r="I61" s="115" t="s">
        <v>146</v>
      </c>
      <c r="J61" s="158"/>
      <c r="K61" s="152">
        <v>505587</v>
      </c>
      <c r="L61" s="94">
        <v>87542</v>
      </c>
      <c r="M61" s="95">
        <f t="shared" si="2"/>
        <v>593129</v>
      </c>
      <c r="N61" s="93">
        <v>506930</v>
      </c>
      <c r="O61" s="94">
        <v>87542</v>
      </c>
      <c r="P61" s="95">
        <f t="shared" si="3"/>
        <v>594472</v>
      </c>
      <c r="Q61" s="101"/>
      <c r="R61" s="105"/>
      <c r="S61" s="107"/>
    </row>
  </sheetData>
  <sheetProtection/>
  <mergeCells count="43">
    <mergeCell ref="K3:M3"/>
    <mergeCell ref="E50:F55"/>
    <mergeCell ref="G53:H55"/>
    <mergeCell ref="D50:D61"/>
    <mergeCell ref="G50:H52"/>
    <mergeCell ref="E44:F49"/>
    <mergeCell ref="G47:H49"/>
    <mergeCell ref="C5:C25"/>
    <mergeCell ref="B32:B61"/>
    <mergeCell ref="D32:D37"/>
    <mergeCell ref="E38:F43"/>
    <mergeCell ref="G59:H61"/>
    <mergeCell ref="D38:D49"/>
    <mergeCell ref="G56:H58"/>
    <mergeCell ref="Q3:Q4"/>
    <mergeCell ref="R3:R4"/>
    <mergeCell ref="E19:H20"/>
    <mergeCell ref="N3:P3"/>
    <mergeCell ref="E8:H10"/>
    <mergeCell ref="D21:H22"/>
    <mergeCell ref="E17:H18"/>
    <mergeCell ref="B3:J4"/>
    <mergeCell ref="E14:H16"/>
    <mergeCell ref="B5:B29"/>
    <mergeCell ref="C32:C61"/>
    <mergeCell ref="E56:F61"/>
    <mergeCell ref="E32:H34"/>
    <mergeCell ref="G44:H46"/>
    <mergeCell ref="D30:H31"/>
    <mergeCell ref="C26:C29"/>
    <mergeCell ref="G38:H40"/>
    <mergeCell ref="G41:H43"/>
    <mergeCell ref="E35:H37"/>
    <mergeCell ref="B30:B31"/>
    <mergeCell ref="D5:D16"/>
    <mergeCell ref="E28:H29"/>
    <mergeCell ref="D26:D29"/>
    <mergeCell ref="C30:C31"/>
    <mergeCell ref="E11:H13"/>
    <mergeCell ref="E26:H27"/>
    <mergeCell ref="D17:D20"/>
    <mergeCell ref="D23:H25"/>
    <mergeCell ref="E5:H7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79" r:id="rId1"/>
  <headerFooter alignWithMargins="0">
    <oddFooter>&amp;C&amp;"ＭＳ 明朝,標準"&amp;12-4-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78"/>
  <sheetViews>
    <sheetView view="pageBreakPreview" zoomScaleNormal="75" zoomScaleSheetLayoutView="100" zoomScalePageLayoutView="0" workbookViewId="0" topLeftCell="A1">
      <selection activeCell="L12" sqref="L12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3.5">
      <c r="B1" s="5" t="s">
        <v>149</v>
      </c>
    </row>
    <row r="2" ht="12" thickBot="1"/>
    <row r="3" spans="2:14" ht="15" customHeight="1">
      <c r="B3" s="353" t="s">
        <v>141</v>
      </c>
      <c r="C3" s="354"/>
      <c r="D3" s="354"/>
      <c r="E3" s="354"/>
      <c r="F3" s="354"/>
      <c r="G3" s="354"/>
      <c r="H3" s="354"/>
      <c r="I3" s="249" t="s">
        <v>265</v>
      </c>
      <c r="J3" s="215"/>
      <c r="K3" s="216"/>
      <c r="L3" s="214" t="s">
        <v>261</v>
      </c>
      <c r="M3" s="215"/>
      <c r="N3" s="216"/>
    </row>
    <row r="4" spans="2:16" ht="15" customHeight="1" thickBot="1">
      <c r="B4" s="434"/>
      <c r="C4" s="435"/>
      <c r="D4" s="435"/>
      <c r="E4" s="435"/>
      <c r="F4" s="435"/>
      <c r="G4" s="435"/>
      <c r="H4" s="435"/>
      <c r="I4" s="51" t="s">
        <v>125</v>
      </c>
      <c r="J4" s="46" t="s">
        <v>58</v>
      </c>
      <c r="K4" s="52" t="s">
        <v>59</v>
      </c>
      <c r="L4" s="46" t="s">
        <v>125</v>
      </c>
      <c r="M4" s="46" t="s">
        <v>58</v>
      </c>
      <c r="N4" s="52" t="s">
        <v>59</v>
      </c>
      <c r="P4" s="116"/>
    </row>
    <row r="5" spans="2:16" s="11" customFormat="1" ht="15.75" customHeight="1">
      <c r="B5" s="468" t="s">
        <v>206</v>
      </c>
      <c r="C5" s="469" t="s">
        <v>231</v>
      </c>
      <c r="D5" s="470" t="s">
        <v>232</v>
      </c>
      <c r="E5" s="471" t="s">
        <v>229</v>
      </c>
      <c r="F5" s="325" t="s">
        <v>203</v>
      </c>
      <c r="G5" s="30" t="s">
        <v>144</v>
      </c>
      <c r="H5" s="55"/>
      <c r="I5" s="117">
        <v>20093</v>
      </c>
      <c r="J5" s="118">
        <v>0</v>
      </c>
      <c r="K5" s="119">
        <f aca="true" t="shared" si="0" ref="K5:K10">SUM(I5:J5)</f>
        <v>20093</v>
      </c>
      <c r="L5" s="97">
        <v>20093</v>
      </c>
      <c r="M5" s="63">
        <v>0</v>
      </c>
      <c r="N5" s="64">
        <f aca="true" t="shared" si="1" ref="N5:N11">SUM(L5:M5)</f>
        <v>20093</v>
      </c>
      <c r="O5" s="101">
        <f>N5-K7</f>
        <v>0</v>
      </c>
      <c r="P5" s="106"/>
    </row>
    <row r="6" spans="2:16" s="11" customFormat="1" ht="15.75" customHeight="1">
      <c r="B6" s="394"/>
      <c r="C6" s="382"/>
      <c r="D6" s="446"/>
      <c r="E6" s="350"/>
      <c r="F6" s="325"/>
      <c r="G6" s="17" t="s">
        <v>145</v>
      </c>
      <c r="H6" s="44"/>
      <c r="I6" s="98">
        <v>0</v>
      </c>
      <c r="J6" s="65">
        <v>0</v>
      </c>
      <c r="K6" s="114">
        <f t="shared" si="0"/>
        <v>0</v>
      </c>
      <c r="L6" s="92">
        <v>0</v>
      </c>
      <c r="M6" s="65">
        <v>0</v>
      </c>
      <c r="N6" s="114">
        <f t="shared" si="1"/>
        <v>0</v>
      </c>
      <c r="O6" s="101"/>
      <c r="P6" s="106"/>
    </row>
    <row r="7" spans="2:16" s="11" customFormat="1" ht="15.75" customHeight="1">
      <c r="B7" s="394"/>
      <c r="C7" s="382"/>
      <c r="D7" s="446"/>
      <c r="E7" s="350"/>
      <c r="F7" s="454"/>
      <c r="G7" s="17" t="s">
        <v>146</v>
      </c>
      <c r="H7" s="44"/>
      <c r="I7" s="98">
        <v>20093</v>
      </c>
      <c r="J7" s="65">
        <v>0</v>
      </c>
      <c r="K7" s="114">
        <f t="shared" si="0"/>
        <v>20093</v>
      </c>
      <c r="L7" s="92">
        <v>20093</v>
      </c>
      <c r="M7" s="65">
        <v>0</v>
      </c>
      <c r="N7" s="114">
        <f t="shared" si="1"/>
        <v>20093</v>
      </c>
      <c r="O7" s="101">
        <f>N5+N6-N7</f>
        <v>0</v>
      </c>
      <c r="P7" s="106"/>
    </row>
    <row r="8" spans="2:16" s="11" customFormat="1" ht="15.75" customHeight="1">
      <c r="B8" s="394"/>
      <c r="C8" s="382"/>
      <c r="D8" s="446"/>
      <c r="E8" s="350"/>
      <c r="F8" s="453" t="s">
        <v>205</v>
      </c>
      <c r="G8" s="17" t="s">
        <v>144</v>
      </c>
      <c r="H8" s="44"/>
      <c r="I8" s="98">
        <v>7394</v>
      </c>
      <c r="J8" s="92">
        <v>0</v>
      </c>
      <c r="K8" s="114">
        <f t="shared" si="0"/>
        <v>7394</v>
      </c>
      <c r="L8" s="92">
        <v>7394</v>
      </c>
      <c r="M8" s="92">
        <v>0</v>
      </c>
      <c r="N8" s="114">
        <f t="shared" si="1"/>
        <v>7394</v>
      </c>
      <c r="O8" s="101">
        <f>N8-K10</f>
        <v>0</v>
      </c>
      <c r="P8" s="106"/>
    </row>
    <row r="9" spans="2:16" s="11" customFormat="1" ht="15.75" customHeight="1">
      <c r="B9" s="394"/>
      <c r="C9" s="382"/>
      <c r="D9" s="446"/>
      <c r="E9" s="350"/>
      <c r="F9" s="325"/>
      <c r="G9" s="17" t="s">
        <v>145</v>
      </c>
      <c r="H9" s="44"/>
      <c r="I9" s="98">
        <v>0</v>
      </c>
      <c r="J9" s="92">
        <v>0</v>
      </c>
      <c r="K9" s="114">
        <f t="shared" si="0"/>
        <v>0</v>
      </c>
      <c r="L9" s="92">
        <v>0</v>
      </c>
      <c r="M9" s="92">
        <v>0</v>
      </c>
      <c r="N9" s="114">
        <f t="shared" si="1"/>
        <v>0</v>
      </c>
      <c r="O9" s="101"/>
      <c r="P9" s="106"/>
    </row>
    <row r="10" spans="2:16" s="11" customFormat="1" ht="15.75" customHeight="1">
      <c r="B10" s="394"/>
      <c r="C10" s="382"/>
      <c r="D10" s="446"/>
      <c r="E10" s="350"/>
      <c r="F10" s="454"/>
      <c r="G10" s="17" t="s">
        <v>146</v>
      </c>
      <c r="H10" s="44"/>
      <c r="I10" s="98">
        <v>7394</v>
      </c>
      <c r="J10" s="92">
        <v>0</v>
      </c>
      <c r="K10" s="114">
        <f t="shared" si="0"/>
        <v>7394</v>
      </c>
      <c r="L10" s="92">
        <v>7394</v>
      </c>
      <c r="M10" s="92">
        <v>0</v>
      </c>
      <c r="N10" s="114">
        <f t="shared" si="1"/>
        <v>7394</v>
      </c>
      <c r="O10" s="101">
        <f>N8+N9-N10</f>
        <v>0</v>
      </c>
      <c r="P10" s="106"/>
    </row>
    <row r="11" spans="2:16" s="11" customFormat="1" ht="15.75" customHeight="1">
      <c r="B11" s="394"/>
      <c r="C11" s="382"/>
      <c r="D11" s="446"/>
      <c r="E11" s="467" t="s">
        <v>186</v>
      </c>
      <c r="F11" s="325" t="s">
        <v>203</v>
      </c>
      <c r="G11" s="30" t="s">
        <v>144</v>
      </c>
      <c r="H11" s="55"/>
      <c r="I11" s="96">
        <v>0</v>
      </c>
      <c r="J11" s="63">
        <v>3343</v>
      </c>
      <c r="K11" s="99">
        <f aca="true" t="shared" si="2" ref="K11:K58">SUM(I11:J11)</f>
        <v>3343</v>
      </c>
      <c r="L11" s="97">
        <v>0</v>
      </c>
      <c r="M11" s="63">
        <v>3343</v>
      </c>
      <c r="N11" s="64">
        <f t="shared" si="1"/>
        <v>3343</v>
      </c>
      <c r="O11" s="101">
        <f>N11-K13</f>
        <v>0</v>
      </c>
      <c r="P11" s="106"/>
    </row>
    <row r="12" spans="2:16" s="11" customFormat="1" ht="15.75" customHeight="1">
      <c r="B12" s="394"/>
      <c r="C12" s="382"/>
      <c r="D12" s="446"/>
      <c r="E12" s="472"/>
      <c r="F12" s="325"/>
      <c r="G12" s="17" t="s">
        <v>145</v>
      </c>
      <c r="H12" s="44"/>
      <c r="I12" s="98">
        <v>0</v>
      </c>
      <c r="J12" s="65">
        <v>0</v>
      </c>
      <c r="K12" s="114">
        <f t="shared" si="2"/>
        <v>0</v>
      </c>
      <c r="L12" s="92">
        <v>0</v>
      </c>
      <c r="M12" s="65">
        <v>0</v>
      </c>
      <c r="N12" s="114">
        <f aca="true" t="shared" si="3" ref="N12:N58">SUM(L12:M12)</f>
        <v>0</v>
      </c>
      <c r="O12" s="101"/>
      <c r="P12" s="106"/>
    </row>
    <row r="13" spans="2:16" s="11" customFormat="1" ht="15.75" customHeight="1">
      <c r="B13" s="394"/>
      <c r="C13" s="382"/>
      <c r="D13" s="446"/>
      <c r="E13" s="472"/>
      <c r="F13" s="454"/>
      <c r="G13" s="17" t="s">
        <v>146</v>
      </c>
      <c r="H13" s="44"/>
      <c r="I13" s="98">
        <v>0</v>
      </c>
      <c r="J13" s="65">
        <v>3343</v>
      </c>
      <c r="K13" s="114">
        <f t="shared" si="2"/>
        <v>3343</v>
      </c>
      <c r="L13" s="92">
        <v>0</v>
      </c>
      <c r="M13" s="65">
        <v>3343</v>
      </c>
      <c r="N13" s="114">
        <f t="shared" si="3"/>
        <v>3343</v>
      </c>
      <c r="O13" s="101">
        <f>N11+N12-N13</f>
        <v>0</v>
      </c>
      <c r="P13" s="106"/>
    </row>
    <row r="14" spans="2:16" s="11" customFormat="1" ht="15.75" customHeight="1">
      <c r="B14" s="394"/>
      <c r="C14" s="382"/>
      <c r="D14" s="446"/>
      <c r="E14" s="472"/>
      <c r="F14" s="453" t="s">
        <v>205</v>
      </c>
      <c r="G14" s="17" t="s">
        <v>144</v>
      </c>
      <c r="H14" s="44"/>
      <c r="I14" s="98">
        <v>0</v>
      </c>
      <c r="J14" s="92">
        <v>0</v>
      </c>
      <c r="K14" s="114">
        <f t="shared" si="2"/>
        <v>0</v>
      </c>
      <c r="L14" s="92">
        <v>0</v>
      </c>
      <c r="M14" s="92">
        <v>0</v>
      </c>
      <c r="N14" s="114">
        <f t="shared" si="3"/>
        <v>0</v>
      </c>
      <c r="O14" s="101">
        <f>N14-K16</f>
        <v>0</v>
      </c>
      <c r="P14" s="106"/>
    </row>
    <row r="15" spans="2:16" s="11" customFormat="1" ht="15.75" customHeight="1">
      <c r="B15" s="394"/>
      <c r="C15" s="382"/>
      <c r="D15" s="446"/>
      <c r="E15" s="472"/>
      <c r="F15" s="325"/>
      <c r="G15" s="17" t="s">
        <v>145</v>
      </c>
      <c r="H15" s="44"/>
      <c r="I15" s="98">
        <v>0</v>
      </c>
      <c r="J15" s="92">
        <v>0</v>
      </c>
      <c r="K15" s="114">
        <f t="shared" si="2"/>
        <v>0</v>
      </c>
      <c r="L15" s="92">
        <v>0</v>
      </c>
      <c r="M15" s="92">
        <v>0</v>
      </c>
      <c r="N15" s="114">
        <f t="shared" si="3"/>
        <v>0</v>
      </c>
      <c r="O15" s="101"/>
      <c r="P15" s="106"/>
    </row>
    <row r="16" spans="2:16" s="11" customFormat="1" ht="15.75" customHeight="1">
      <c r="B16" s="394"/>
      <c r="C16" s="382"/>
      <c r="D16" s="446"/>
      <c r="E16" s="472"/>
      <c r="F16" s="454"/>
      <c r="G16" s="17" t="s">
        <v>146</v>
      </c>
      <c r="H16" s="44"/>
      <c r="I16" s="98">
        <v>0</v>
      </c>
      <c r="J16" s="92">
        <v>0</v>
      </c>
      <c r="K16" s="114">
        <f t="shared" si="2"/>
        <v>0</v>
      </c>
      <c r="L16" s="92">
        <v>0</v>
      </c>
      <c r="M16" s="92">
        <v>0</v>
      </c>
      <c r="N16" s="114">
        <f t="shared" si="3"/>
        <v>0</v>
      </c>
      <c r="O16" s="101">
        <f>N14+N15-N16</f>
        <v>0</v>
      </c>
      <c r="P16" s="106"/>
    </row>
    <row r="17" spans="2:16" s="11" customFormat="1" ht="15.75" customHeight="1">
      <c r="B17" s="394"/>
      <c r="C17" s="382"/>
      <c r="D17" s="446"/>
      <c r="E17" s="441" t="s">
        <v>185</v>
      </c>
      <c r="F17" s="453" t="s">
        <v>203</v>
      </c>
      <c r="G17" s="17" t="s">
        <v>144</v>
      </c>
      <c r="H17" s="44"/>
      <c r="I17" s="98">
        <v>0</v>
      </c>
      <c r="J17" s="92">
        <v>0</v>
      </c>
      <c r="K17" s="114">
        <f t="shared" si="2"/>
        <v>0</v>
      </c>
      <c r="L17" s="92">
        <v>0</v>
      </c>
      <c r="M17" s="92">
        <v>0</v>
      </c>
      <c r="N17" s="114">
        <f t="shared" si="3"/>
        <v>0</v>
      </c>
      <c r="O17" s="101">
        <f>N17-K19</f>
        <v>0</v>
      </c>
      <c r="P17" s="106"/>
    </row>
    <row r="18" spans="2:16" s="11" customFormat="1" ht="15.75" customHeight="1">
      <c r="B18" s="394"/>
      <c r="C18" s="382"/>
      <c r="D18" s="446"/>
      <c r="E18" s="442"/>
      <c r="F18" s="325"/>
      <c r="G18" s="17" t="s">
        <v>145</v>
      </c>
      <c r="H18" s="44"/>
      <c r="I18" s="98">
        <v>0</v>
      </c>
      <c r="J18" s="92">
        <v>0</v>
      </c>
      <c r="K18" s="114">
        <f t="shared" si="2"/>
        <v>0</v>
      </c>
      <c r="L18" s="92">
        <v>0</v>
      </c>
      <c r="M18" s="92">
        <v>0</v>
      </c>
      <c r="N18" s="114">
        <f t="shared" si="3"/>
        <v>0</v>
      </c>
      <c r="O18" s="101"/>
      <c r="P18" s="106"/>
    </row>
    <row r="19" spans="2:16" s="11" customFormat="1" ht="15.75" customHeight="1">
      <c r="B19" s="394"/>
      <c r="C19" s="382"/>
      <c r="D19" s="446"/>
      <c r="E19" s="442"/>
      <c r="F19" s="454"/>
      <c r="G19" s="17" t="s">
        <v>146</v>
      </c>
      <c r="H19" s="44"/>
      <c r="I19" s="98">
        <v>0</v>
      </c>
      <c r="J19" s="92">
        <v>0</v>
      </c>
      <c r="K19" s="114">
        <f t="shared" si="2"/>
        <v>0</v>
      </c>
      <c r="L19" s="92">
        <v>0</v>
      </c>
      <c r="M19" s="92">
        <v>0</v>
      </c>
      <c r="N19" s="114">
        <f t="shared" si="3"/>
        <v>0</v>
      </c>
      <c r="O19" s="101">
        <f>N17+N18-N19</f>
        <v>0</v>
      </c>
      <c r="P19" s="106"/>
    </row>
    <row r="20" spans="2:16" s="11" customFormat="1" ht="15.75" customHeight="1">
      <c r="B20" s="394"/>
      <c r="C20" s="382"/>
      <c r="D20" s="446"/>
      <c r="E20" s="442"/>
      <c r="F20" s="453" t="s">
        <v>205</v>
      </c>
      <c r="G20" s="17" t="s">
        <v>144</v>
      </c>
      <c r="H20" s="44"/>
      <c r="I20" s="98">
        <v>0</v>
      </c>
      <c r="J20" s="92">
        <v>0</v>
      </c>
      <c r="K20" s="114">
        <f t="shared" si="2"/>
        <v>0</v>
      </c>
      <c r="L20" s="92">
        <v>0</v>
      </c>
      <c r="M20" s="92">
        <v>0</v>
      </c>
      <c r="N20" s="114">
        <f t="shared" si="3"/>
        <v>0</v>
      </c>
      <c r="O20" s="101">
        <f>N20-K22</f>
        <v>0</v>
      </c>
      <c r="P20" s="106"/>
    </row>
    <row r="21" spans="2:16" s="11" customFormat="1" ht="15.75" customHeight="1">
      <c r="B21" s="394"/>
      <c r="C21" s="382"/>
      <c r="D21" s="446"/>
      <c r="E21" s="442"/>
      <c r="F21" s="325"/>
      <c r="G21" s="17" t="s">
        <v>145</v>
      </c>
      <c r="H21" s="44"/>
      <c r="I21" s="98">
        <v>0</v>
      </c>
      <c r="J21" s="92">
        <v>0</v>
      </c>
      <c r="K21" s="114">
        <f t="shared" si="2"/>
        <v>0</v>
      </c>
      <c r="L21" s="92">
        <v>0</v>
      </c>
      <c r="M21" s="92">
        <v>0</v>
      </c>
      <c r="N21" s="114">
        <f t="shared" si="3"/>
        <v>0</v>
      </c>
      <c r="O21" s="101"/>
      <c r="P21" s="106"/>
    </row>
    <row r="22" spans="2:16" s="11" customFormat="1" ht="15.75" customHeight="1">
      <c r="B22" s="394"/>
      <c r="C22" s="382"/>
      <c r="D22" s="446"/>
      <c r="E22" s="443"/>
      <c r="F22" s="454"/>
      <c r="G22" s="17" t="s">
        <v>146</v>
      </c>
      <c r="H22" s="44"/>
      <c r="I22" s="98">
        <v>0</v>
      </c>
      <c r="J22" s="92">
        <v>0</v>
      </c>
      <c r="K22" s="114">
        <f t="shared" si="2"/>
        <v>0</v>
      </c>
      <c r="L22" s="92">
        <v>0</v>
      </c>
      <c r="M22" s="92">
        <v>0</v>
      </c>
      <c r="N22" s="114">
        <f t="shared" si="3"/>
        <v>0</v>
      </c>
      <c r="O22" s="101">
        <f>N20+N21-N22</f>
        <v>0</v>
      </c>
      <c r="P22" s="106"/>
    </row>
    <row r="23" spans="2:16" s="11" customFormat="1" ht="15.75" customHeight="1">
      <c r="B23" s="394"/>
      <c r="C23" s="382"/>
      <c r="D23" s="446"/>
      <c r="E23" s="465" t="s">
        <v>182</v>
      </c>
      <c r="F23" s="453" t="s">
        <v>203</v>
      </c>
      <c r="G23" s="17" t="s">
        <v>144</v>
      </c>
      <c r="H23" s="44"/>
      <c r="I23" s="88">
        <v>866453</v>
      </c>
      <c r="J23" s="65">
        <v>186458</v>
      </c>
      <c r="K23" s="114">
        <f t="shared" si="2"/>
        <v>1052911</v>
      </c>
      <c r="L23" s="65">
        <v>870649</v>
      </c>
      <c r="M23" s="65">
        <v>186458</v>
      </c>
      <c r="N23" s="114">
        <f t="shared" si="3"/>
        <v>1057107</v>
      </c>
      <c r="O23" s="101">
        <f>N23-K25</f>
        <v>0</v>
      </c>
      <c r="P23" s="106"/>
    </row>
    <row r="24" spans="2:16" s="11" customFormat="1" ht="15.75" customHeight="1">
      <c r="B24" s="394"/>
      <c r="C24" s="382"/>
      <c r="D24" s="446"/>
      <c r="E24" s="466"/>
      <c r="F24" s="325"/>
      <c r="G24" s="17" t="s">
        <v>145</v>
      </c>
      <c r="H24" s="44"/>
      <c r="I24" s="88">
        <v>4196</v>
      </c>
      <c r="J24" s="65">
        <v>0</v>
      </c>
      <c r="K24" s="114">
        <f t="shared" si="2"/>
        <v>4196</v>
      </c>
      <c r="L24" s="65">
        <v>-12544</v>
      </c>
      <c r="M24" s="65">
        <v>-2619</v>
      </c>
      <c r="N24" s="114">
        <f t="shared" si="3"/>
        <v>-15163</v>
      </c>
      <c r="O24" s="101"/>
      <c r="P24" s="106"/>
    </row>
    <row r="25" spans="2:16" s="11" customFormat="1" ht="15.75" customHeight="1">
      <c r="B25" s="394"/>
      <c r="C25" s="382"/>
      <c r="D25" s="446"/>
      <c r="E25" s="466"/>
      <c r="F25" s="454"/>
      <c r="G25" s="17" t="s">
        <v>146</v>
      </c>
      <c r="H25" s="44"/>
      <c r="I25" s="88">
        <v>870649</v>
      </c>
      <c r="J25" s="65">
        <v>186458</v>
      </c>
      <c r="K25" s="114">
        <f t="shared" si="2"/>
        <v>1057107</v>
      </c>
      <c r="L25" s="65">
        <v>858105</v>
      </c>
      <c r="M25" s="65">
        <v>183839</v>
      </c>
      <c r="N25" s="114">
        <f t="shared" si="3"/>
        <v>1041944</v>
      </c>
      <c r="O25" s="101">
        <f>N23+N24-N25</f>
        <v>0</v>
      </c>
      <c r="P25" s="106"/>
    </row>
    <row r="26" spans="2:16" s="11" customFormat="1" ht="15.75" customHeight="1">
      <c r="B26" s="394"/>
      <c r="C26" s="382"/>
      <c r="D26" s="446"/>
      <c r="E26" s="466"/>
      <c r="F26" s="453" t="s">
        <v>205</v>
      </c>
      <c r="G26" s="17" t="s">
        <v>144</v>
      </c>
      <c r="H26" s="44"/>
      <c r="I26" s="88">
        <v>389441</v>
      </c>
      <c r="J26" s="65">
        <v>73220</v>
      </c>
      <c r="K26" s="114">
        <f t="shared" si="2"/>
        <v>462661</v>
      </c>
      <c r="L26" s="65">
        <v>386546</v>
      </c>
      <c r="M26" s="65">
        <v>73099</v>
      </c>
      <c r="N26" s="114">
        <f t="shared" si="3"/>
        <v>459645</v>
      </c>
      <c r="O26" s="101">
        <f>N26-K28</f>
        <v>0</v>
      </c>
      <c r="P26" s="106"/>
    </row>
    <row r="27" spans="2:16" s="11" customFormat="1" ht="15.75" customHeight="1">
      <c r="B27" s="394"/>
      <c r="C27" s="382"/>
      <c r="D27" s="446"/>
      <c r="E27" s="466"/>
      <c r="F27" s="325"/>
      <c r="G27" s="17" t="s">
        <v>145</v>
      </c>
      <c r="H27" s="44"/>
      <c r="I27" s="88">
        <v>-2895</v>
      </c>
      <c r="J27" s="65">
        <v>-121</v>
      </c>
      <c r="K27" s="114">
        <f t="shared" si="2"/>
        <v>-3016</v>
      </c>
      <c r="L27" s="65">
        <v>-5293</v>
      </c>
      <c r="M27" s="65">
        <v>-566</v>
      </c>
      <c r="N27" s="114">
        <f t="shared" si="3"/>
        <v>-5859</v>
      </c>
      <c r="O27" s="101"/>
      <c r="P27" s="106"/>
    </row>
    <row r="28" spans="2:16" s="11" customFormat="1" ht="15.75" customHeight="1">
      <c r="B28" s="394"/>
      <c r="C28" s="382"/>
      <c r="D28" s="446"/>
      <c r="E28" s="467"/>
      <c r="F28" s="454"/>
      <c r="G28" s="17" t="s">
        <v>146</v>
      </c>
      <c r="H28" s="44"/>
      <c r="I28" s="88">
        <v>386546</v>
      </c>
      <c r="J28" s="65">
        <v>73099</v>
      </c>
      <c r="K28" s="114">
        <f t="shared" si="2"/>
        <v>459645</v>
      </c>
      <c r="L28" s="65">
        <v>381253</v>
      </c>
      <c r="M28" s="65">
        <v>72533</v>
      </c>
      <c r="N28" s="114">
        <f t="shared" si="3"/>
        <v>453786</v>
      </c>
      <c r="O28" s="101">
        <f>N26+N27-N28</f>
        <v>0</v>
      </c>
      <c r="P28" s="106"/>
    </row>
    <row r="29" spans="2:16" s="11" customFormat="1" ht="15.75" customHeight="1">
      <c r="B29" s="394"/>
      <c r="C29" s="382"/>
      <c r="D29" s="446"/>
      <c r="E29" s="465" t="s">
        <v>55</v>
      </c>
      <c r="F29" s="453" t="s">
        <v>203</v>
      </c>
      <c r="G29" s="17" t="s">
        <v>144</v>
      </c>
      <c r="H29" s="44"/>
      <c r="I29" s="88">
        <v>6579756</v>
      </c>
      <c r="J29" s="65">
        <v>965125</v>
      </c>
      <c r="K29" s="114">
        <f t="shared" si="2"/>
        <v>7544881</v>
      </c>
      <c r="L29" s="65">
        <v>6557320</v>
      </c>
      <c r="M29" s="65">
        <v>967537</v>
      </c>
      <c r="N29" s="114">
        <f t="shared" si="3"/>
        <v>7524857</v>
      </c>
      <c r="O29" s="101">
        <f>N29-K31</f>
        <v>0</v>
      </c>
      <c r="P29" s="106"/>
    </row>
    <row r="30" spans="2:16" s="11" customFormat="1" ht="15.75" customHeight="1">
      <c r="B30" s="394"/>
      <c r="C30" s="382"/>
      <c r="D30" s="446"/>
      <c r="E30" s="466"/>
      <c r="F30" s="325"/>
      <c r="G30" s="17" t="s">
        <v>145</v>
      </c>
      <c r="H30" s="44"/>
      <c r="I30" s="88">
        <v>-22436</v>
      </c>
      <c r="J30" s="65">
        <v>2412</v>
      </c>
      <c r="K30" s="114">
        <f t="shared" si="2"/>
        <v>-20024</v>
      </c>
      <c r="L30" s="65">
        <v>5899</v>
      </c>
      <c r="M30" s="65">
        <v>185</v>
      </c>
      <c r="N30" s="114">
        <f t="shared" si="3"/>
        <v>6084</v>
      </c>
      <c r="O30" s="101"/>
      <c r="P30" s="106"/>
    </row>
    <row r="31" spans="2:16" s="11" customFormat="1" ht="15.75" customHeight="1">
      <c r="B31" s="394"/>
      <c r="C31" s="382"/>
      <c r="D31" s="446"/>
      <c r="E31" s="466"/>
      <c r="F31" s="454"/>
      <c r="G31" s="17" t="s">
        <v>146</v>
      </c>
      <c r="H31" s="44"/>
      <c r="I31" s="88">
        <v>6557320</v>
      </c>
      <c r="J31" s="65">
        <v>967537</v>
      </c>
      <c r="K31" s="114">
        <f t="shared" si="2"/>
        <v>7524857</v>
      </c>
      <c r="L31" s="65">
        <v>6563219</v>
      </c>
      <c r="M31" s="65">
        <v>967722</v>
      </c>
      <c r="N31" s="114">
        <f t="shared" si="3"/>
        <v>7530941</v>
      </c>
      <c r="O31" s="101">
        <f>N29+N30-N31</f>
        <v>0</v>
      </c>
      <c r="P31" s="106"/>
    </row>
    <row r="32" spans="2:16" s="11" customFormat="1" ht="15.75" customHeight="1">
      <c r="B32" s="394"/>
      <c r="C32" s="382"/>
      <c r="D32" s="446"/>
      <c r="E32" s="466"/>
      <c r="F32" s="453" t="s">
        <v>205</v>
      </c>
      <c r="G32" s="17" t="s">
        <v>144</v>
      </c>
      <c r="H32" s="44"/>
      <c r="I32" s="88">
        <v>84078</v>
      </c>
      <c r="J32" s="65">
        <v>11465</v>
      </c>
      <c r="K32" s="114">
        <f t="shared" si="2"/>
        <v>95543</v>
      </c>
      <c r="L32" s="65">
        <v>83393</v>
      </c>
      <c r="M32" s="65">
        <v>11465</v>
      </c>
      <c r="N32" s="114">
        <f t="shared" si="3"/>
        <v>94858</v>
      </c>
      <c r="O32" s="101">
        <f>N32-K34</f>
        <v>0</v>
      </c>
      <c r="P32" s="106"/>
    </row>
    <row r="33" spans="2:16" s="11" customFormat="1" ht="15.75" customHeight="1">
      <c r="B33" s="394"/>
      <c r="C33" s="382"/>
      <c r="D33" s="446"/>
      <c r="E33" s="466"/>
      <c r="F33" s="325"/>
      <c r="G33" s="17" t="s">
        <v>145</v>
      </c>
      <c r="H33" s="44"/>
      <c r="I33" s="88">
        <v>-685</v>
      </c>
      <c r="J33" s="92">
        <v>0</v>
      </c>
      <c r="K33" s="114">
        <f t="shared" si="2"/>
        <v>-685</v>
      </c>
      <c r="L33" s="65">
        <v>56</v>
      </c>
      <c r="M33" s="92">
        <v>168</v>
      </c>
      <c r="N33" s="114">
        <f t="shared" si="3"/>
        <v>224</v>
      </c>
      <c r="O33" s="101"/>
      <c r="P33" s="106"/>
    </row>
    <row r="34" spans="2:16" s="11" customFormat="1" ht="15.75" customHeight="1">
      <c r="B34" s="394"/>
      <c r="C34" s="382"/>
      <c r="D34" s="446"/>
      <c r="E34" s="467"/>
      <c r="F34" s="454"/>
      <c r="G34" s="17" t="s">
        <v>146</v>
      </c>
      <c r="H34" s="44"/>
      <c r="I34" s="88">
        <v>83393</v>
      </c>
      <c r="J34" s="65">
        <v>11465</v>
      </c>
      <c r="K34" s="114">
        <f t="shared" si="2"/>
        <v>94858</v>
      </c>
      <c r="L34" s="65">
        <v>83449</v>
      </c>
      <c r="M34" s="65">
        <v>11633</v>
      </c>
      <c r="N34" s="114">
        <f t="shared" si="3"/>
        <v>95082</v>
      </c>
      <c r="O34" s="101">
        <f>N32+N33-N34</f>
        <v>0</v>
      </c>
      <c r="P34" s="106"/>
    </row>
    <row r="35" spans="2:16" s="11" customFormat="1" ht="15.75" customHeight="1">
      <c r="B35" s="394"/>
      <c r="C35" s="382"/>
      <c r="D35" s="446"/>
      <c r="E35" s="441" t="s">
        <v>187</v>
      </c>
      <c r="F35" s="453" t="s">
        <v>203</v>
      </c>
      <c r="G35" s="17" t="s">
        <v>144</v>
      </c>
      <c r="H35" s="56"/>
      <c r="I35" s="69">
        <v>11378008</v>
      </c>
      <c r="J35" s="63">
        <v>1655308</v>
      </c>
      <c r="K35" s="64">
        <f t="shared" si="2"/>
        <v>13033316</v>
      </c>
      <c r="L35" s="63">
        <v>11946935</v>
      </c>
      <c r="M35" s="63">
        <v>1659541</v>
      </c>
      <c r="N35" s="64">
        <f t="shared" si="3"/>
        <v>13606476</v>
      </c>
      <c r="O35" s="101">
        <f>N35-K37</f>
        <v>0</v>
      </c>
      <c r="P35" s="106"/>
    </row>
    <row r="36" spans="2:16" s="11" customFormat="1" ht="15.75" customHeight="1">
      <c r="B36" s="394"/>
      <c r="C36" s="382"/>
      <c r="D36" s="446"/>
      <c r="E36" s="442"/>
      <c r="F36" s="325"/>
      <c r="G36" s="17" t="s">
        <v>145</v>
      </c>
      <c r="H36" s="57"/>
      <c r="I36" s="88">
        <v>568927</v>
      </c>
      <c r="J36" s="65">
        <v>4233</v>
      </c>
      <c r="K36" s="114">
        <f t="shared" si="2"/>
        <v>573160</v>
      </c>
      <c r="L36" s="65">
        <v>67920</v>
      </c>
      <c r="M36" s="65">
        <v>9995</v>
      </c>
      <c r="N36" s="114">
        <f t="shared" si="3"/>
        <v>77915</v>
      </c>
      <c r="O36" s="101"/>
      <c r="P36" s="106"/>
    </row>
    <row r="37" spans="2:16" s="11" customFormat="1" ht="15.75" customHeight="1">
      <c r="B37" s="394"/>
      <c r="C37" s="382"/>
      <c r="D37" s="446"/>
      <c r="E37" s="442"/>
      <c r="F37" s="454"/>
      <c r="G37" s="17" t="s">
        <v>146</v>
      </c>
      <c r="H37" s="58"/>
      <c r="I37" s="88">
        <v>11946935</v>
      </c>
      <c r="J37" s="65">
        <v>1659541</v>
      </c>
      <c r="K37" s="114">
        <f t="shared" si="2"/>
        <v>13606476</v>
      </c>
      <c r="L37" s="65">
        <v>12014855</v>
      </c>
      <c r="M37" s="65">
        <v>1669536</v>
      </c>
      <c r="N37" s="114">
        <f t="shared" si="3"/>
        <v>13684391</v>
      </c>
      <c r="O37" s="101">
        <f>N35+N36-N37</f>
        <v>0</v>
      </c>
      <c r="P37" s="106"/>
    </row>
    <row r="38" spans="2:16" s="11" customFormat="1" ht="15.75" customHeight="1">
      <c r="B38" s="394"/>
      <c r="C38" s="382"/>
      <c r="D38" s="446"/>
      <c r="E38" s="442"/>
      <c r="F38" s="453" t="s">
        <v>205</v>
      </c>
      <c r="G38" s="17" t="s">
        <v>144</v>
      </c>
      <c r="H38" s="56"/>
      <c r="I38" s="69">
        <v>1053512</v>
      </c>
      <c r="J38" s="63">
        <v>249526</v>
      </c>
      <c r="K38" s="64">
        <f t="shared" si="2"/>
        <v>1303038</v>
      </c>
      <c r="L38" s="63">
        <v>1048391</v>
      </c>
      <c r="M38" s="63">
        <v>247044</v>
      </c>
      <c r="N38" s="64">
        <f t="shared" si="3"/>
        <v>1295435</v>
      </c>
      <c r="O38" s="101">
        <f>N38-K40</f>
        <v>0</v>
      </c>
      <c r="P38" s="106"/>
    </row>
    <row r="39" spans="2:16" s="11" customFormat="1" ht="15.75" customHeight="1">
      <c r="B39" s="394"/>
      <c r="C39" s="382"/>
      <c r="D39" s="446"/>
      <c r="E39" s="442"/>
      <c r="F39" s="325"/>
      <c r="G39" s="17" t="s">
        <v>145</v>
      </c>
      <c r="H39" s="57"/>
      <c r="I39" s="88">
        <v>-5121</v>
      </c>
      <c r="J39" s="65">
        <v>-2482</v>
      </c>
      <c r="K39" s="114">
        <f t="shared" si="2"/>
        <v>-7603</v>
      </c>
      <c r="L39" s="65">
        <v>-6497</v>
      </c>
      <c r="M39" s="65">
        <v>-882</v>
      </c>
      <c r="N39" s="114">
        <f t="shared" si="3"/>
        <v>-7379</v>
      </c>
      <c r="O39" s="101"/>
      <c r="P39" s="106"/>
    </row>
    <row r="40" spans="2:16" s="11" customFormat="1" ht="15.75" customHeight="1">
      <c r="B40" s="394"/>
      <c r="C40" s="382"/>
      <c r="D40" s="447"/>
      <c r="E40" s="443"/>
      <c r="F40" s="454"/>
      <c r="G40" s="17" t="s">
        <v>146</v>
      </c>
      <c r="H40" s="58"/>
      <c r="I40" s="88">
        <v>1048391</v>
      </c>
      <c r="J40" s="65">
        <v>247044</v>
      </c>
      <c r="K40" s="114">
        <f t="shared" si="2"/>
        <v>1295435</v>
      </c>
      <c r="L40" s="65">
        <v>1041894</v>
      </c>
      <c r="M40" s="65">
        <v>246162</v>
      </c>
      <c r="N40" s="114">
        <f t="shared" si="3"/>
        <v>1288056</v>
      </c>
      <c r="O40" s="101">
        <f>N38+N39-N40</f>
        <v>0</v>
      </c>
      <c r="P40" s="106"/>
    </row>
    <row r="41" spans="2:16" s="11" customFormat="1" ht="15.75" customHeight="1">
      <c r="B41" s="394"/>
      <c r="C41" s="382"/>
      <c r="D41" s="455" t="s">
        <v>148</v>
      </c>
      <c r="E41" s="456"/>
      <c r="F41" s="453" t="s">
        <v>203</v>
      </c>
      <c r="G41" s="17" t="s">
        <v>211</v>
      </c>
      <c r="H41" s="12"/>
      <c r="I41" s="69">
        <v>13286</v>
      </c>
      <c r="J41" s="63">
        <v>33196</v>
      </c>
      <c r="K41" s="64">
        <f t="shared" si="2"/>
        <v>46482</v>
      </c>
      <c r="L41" s="63">
        <v>0</v>
      </c>
      <c r="M41" s="63">
        <v>33196</v>
      </c>
      <c r="N41" s="64">
        <f t="shared" si="3"/>
        <v>33196</v>
      </c>
      <c r="O41" s="101">
        <f>N41-K43</f>
        <v>0</v>
      </c>
      <c r="P41" s="106"/>
    </row>
    <row r="42" spans="2:16" s="11" customFormat="1" ht="15.75" customHeight="1">
      <c r="B42" s="394"/>
      <c r="C42" s="382"/>
      <c r="D42" s="457"/>
      <c r="E42" s="458"/>
      <c r="F42" s="325"/>
      <c r="G42" s="17" t="s">
        <v>212</v>
      </c>
      <c r="H42" s="13"/>
      <c r="I42" s="98">
        <v>-13286</v>
      </c>
      <c r="J42" s="92">
        <v>0</v>
      </c>
      <c r="K42" s="64">
        <f t="shared" si="2"/>
        <v>-13286</v>
      </c>
      <c r="L42" s="92">
        <v>0</v>
      </c>
      <c r="M42" s="92">
        <v>0</v>
      </c>
      <c r="N42" s="64">
        <f t="shared" si="3"/>
        <v>0</v>
      </c>
      <c r="O42" s="101"/>
      <c r="P42" s="106"/>
    </row>
    <row r="43" spans="2:16" s="11" customFormat="1" ht="15.75" customHeight="1">
      <c r="B43" s="394"/>
      <c r="C43" s="382"/>
      <c r="D43" s="457"/>
      <c r="E43" s="458"/>
      <c r="F43" s="454"/>
      <c r="G43" s="17" t="s">
        <v>213</v>
      </c>
      <c r="H43" s="13"/>
      <c r="I43" s="88">
        <v>0</v>
      </c>
      <c r="J43" s="65">
        <v>33196</v>
      </c>
      <c r="K43" s="64">
        <f t="shared" si="2"/>
        <v>33196</v>
      </c>
      <c r="L43" s="65">
        <v>0</v>
      </c>
      <c r="M43" s="65">
        <v>33196</v>
      </c>
      <c r="N43" s="64">
        <f t="shared" si="3"/>
        <v>33196</v>
      </c>
      <c r="O43" s="101">
        <f>N41+N42-N43</f>
        <v>0</v>
      </c>
      <c r="P43" s="106"/>
    </row>
    <row r="44" spans="2:16" s="11" customFormat="1" ht="15.75" customHeight="1">
      <c r="B44" s="394"/>
      <c r="C44" s="382"/>
      <c r="D44" s="457"/>
      <c r="E44" s="458"/>
      <c r="F44" s="453" t="s">
        <v>205</v>
      </c>
      <c r="G44" s="17" t="s">
        <v>144</v>
      </c>
      <c r="H44" s="13"/>
      <c r="I44" s="98">
        <v>0</v>
      </c>
      <c r="J44" s="92">
        <v>0</v>
      </c>
      <c r="K44" s="64">
        <f t="shared" si="2"/>
        <v>0</v>
      </c>
      <c r="L44" s="92">
        <v>0</v>
      </c>
      <c r="M44" s="92">
        <v>0</v>
      </c>
      <c r="N44" s="64">
        <f t="shared" si="3"/>
        <v>0</v>
      </c>
      <c r="O44" s="101">
        <f>N44-K46</f>
        <v>0</v>
      </c>
      <c r="P44" s="106"/>
    </row>
    <row r="45" spans="2:16" s="11" customFormat="1" ht="15.75" customHeight="1">
      <c r="B45" s="394"/>
      <c r="C45" s="382"/>
      <c r="D45" s="457"/>
      <c r="E45" s="458"/>
      <c r="F45" s="325"/>
      <c r="G45" s="17" t="s">
        <v>145</v>
      </c>
      <c r="H45" s="13"/>
      <c r="I45" s="98">
        <v>0</v>
      </c>
      <c r="J45" s="92">
        <v>0</v>
      </c>
      <c r="K45" s="64">
        <f t="shared" si="2"/>
        <v>0</v>
      </c>
      <c r="L45" s="92">
        <v>0</v>
      </c>
      <c r="M45" s="92">
        <v>0</v>
      </c>
      <c r="N45" s="64">
        <f t="shared" si="3"/>
        <v>0</v>
      </c>
      <c r="O45" s="101"/>
      <c r="P45" s="106"/>
    </row>
    <row r="46" spans="2:16" s="11" customFormat="1" ht="15.75" customHeight="1">
      <c r="B46" s="394"/>
      <c r="C46" s="382"/>
      <c r="D46" s="459"/>
      <c r="E46" s="460"/>
      <c r="F46" s="454"/>
      <c r="G46" s="17" t="s">
        <v>146</v>
      </c>
      <c r="H46" s="13"/>
      <c r="I46" s="98">
        <v>0</v>
      </c>
      <c r="J46" s="92">
        <v>0</v>
      </c>
      <c r="K46" s="64">
        <f t="shared" si="2"/>
        <v>0</v>
      </c>
      <c r="L46" s="92">
        <v>0</v>
      </c>
      <c r="M46" s="92">
        <v>0</v>
      </c>
      <c r="N46" s="64">
        <f t="shared" si="3"/>
        <v>0</v>
      </c>
      <c r="O46" s="101">
        <f>N44+N45-N46</f>
        <v>0</v>
      </c>
      <c r="P46" s="106"/>
    </row>
    <row r="47" spans="2:16" s="11" customFormat="1" ht="15.75" customHeight="1">
      <c r="B47" s="394"/>
      <c r="C47" s="382"/>
      <c r="D47" s="455" t="s">
        <v>22</v>
      </c>
      <c r="E47" s="456"/>
      <c r="F47" s="453" t="s">
        <v>203</v>
      </c>
      <c r="G47" s="17" t="s">
        <v>144</v>
      </c>
      <c r="H47" s="13"/>
      <c r="I47" s="88">
        <v>244814</v>
      </c>
      <c r="J47" s="65">
        <v>44189</v>
      </c>
      <c r="K47" s="114">
        <f t="shared" si="2"/>
        <v>289003</v>
      </c>
      <c r="L47" s="65">
        <v>242705</v>
      </c>
      <c r="M47" s="65">
        <v>44189</v>
      </c>
      <c r="N47" s="114">
        <f t="shared" si="3"/>
        <v>286894</v>
      </c>
      <c r="O47" s="101">
        <f>N47-K49</f>
        <v>0</v>
      </c>
      <c r="P47" s="106"/>
    </row>
    <row r="48" spans="2:16" s="11" customFormat="1" ht="15.75" customHeight="1">
      <c r="B48" s="394"/>
      <c r="C48" s="382"/>
      <c r="D48" s="457"/>
      <c r="E48" s="458"/>
      <c r="F48" s="325"/>
      <c r="G48" s="17" t="s">
        <v>145</v>
      </c>
      <c r="H48" s="13"/>
      <c r="I48" s="88">
        <v>-2109</v>
      </c>
      <c r="J48" s="65">
        <v>0</v>
      </c>
      <c r="K48" s="114">
        <f t="shared" si="2"/>
        <v>-2109</v>
      </c>
      <c r="L48" s="65">
        <v>140</v>
      </c>
      <c r="M48" s="65">
        <v>0</v>
      </c>
      <c r="N48" s="114">
        <f t="shared" si="3"/>
        <v>140</v>
      </c>
      <c r="O48" s="101"/>
      <c r="P48" s="106"/>
    </row>
    <row r="49" spans="2:16" s="11" customFormat="1" ht="15.75" customHeight="1">
      <c r="B49" s="394"/>
      <c r="C49" s="382"/>
      <c r="D49" s="457"/>
      <c r="E49" s="458"/>
      <c r="F49" s="454"/>
      <c r="G49" s="17" t="s">
        <v>146</v>
      </c>
      <c r="H49" s="13"/>
      <c r="I49" s="88">
        <v>242705</v>
      </c>
      <c r="J49" s="65">
        <v>44189</v>
      </c>
      <c r="K49" s="114">
        <f t="shared" si="2"/>
        <v>286894</v>
      </c>
      <c r="L49" s="65">
        <v>242845</v>
      </c>
      <c r="M49" s="65">
        <v>44189</v>
      </c>
      <c r="N49" s="114">
        <f t="shared" si="3"/>
        <v>287034</v>
      </c>
      <c r="O49" s="101">
        <f>N47+N48-N49</f>
        <v>0</v>
      </c>
      <c r="P49" s="106"/>
    </row>
    <row r="50" spans="2:16" s="11" customFormat="1" ht="15.75" customHeight="1">
      <c r="B50" s="394"/>
      <c r="C50" s="382"/>
      <c r="D50" s="457"/>
      <c r="E50" s="458"/>
      <c r="F50" s="453" t="s">
        <v>205</v>
      </c>
      <c r="G50" s="17" t="s">
        <v>144</v>
      </c>
      <c r="H50" s="13"/>
      <c r="I50" s="88">
        <v>275</v>
      </c>
      <c r="J50" s="65">
        <v>5942</v>
      </c>
      <c r="K50" s="114">
        <f t="shared" si="2"/>
        <v>6217</v>
      </c>
      <c r="L50" s="65">
        <v>397</v>
      </c>
      <c r="M50" s="65">
        <v>5942</v>
      </c>
      <c r="N50" s="114">
        <f t="shared" si="3"/>
        <v>6339</v>
      </c>
      <c r="O50" s="101">
        <f>N50-K52</f>
        <v>0</v>
      </c>
      <c r="P50" s="106"/>
    </row>
    <row r="51" spans="2:16" s="11" customFormat="1" ht="15.75" customHeight="1">
      <c r="B51" s="394"/>
      <c r="C51" s="382"/>
      <c r="D51" s="457"/>
      <c r="E51" s="458"/>
      <c r="F51" s="325"/>
      <c r="G51" s="17" t="s">
        <v>145</v>
      </c>
      <c r="H51" s="13"/>
      <c r="I51" s="98">
        <v>122</v>
      </c>
      <c r="J51" s="92">
        <v>0</v>
      </c>
      <c r="K51" s="114">
        <f t="shared" si="2"/>
        <v>122</v>
      </c>
      <c r="L51" s="92">
        <v>0</v>
      </c>
      <c r="M51" s="92">
        <v>0</v>
      </c>
      <c r="N51" s="114">
        <f t="shared" si="3"/>
        <v>0</v>
      </c>
      <c r="O51" s="101"/>
      <c r="P51" s="106"/>
    </row>
    <row r="52" spans="2:16" s="11" customFormat="1" ht="15.75" customHeight="1">
      <c r="B52" s="394"/>
      <c r="C52" s="382"/>
      <c r="D52" s="459"/>
      <c r="E52" s="460"/>
      <c r="F52" s="454"/>
      <c r="G52" s="17" t="s">
        <v>146</v>
      </c>
      <c r="H52" s="13"/>
      <c r="I52" s="88">
        <v>397</v>
      </c>
      <c r="J52" s="65">
        <v>5942</v>
      </c>
      <c r="K52" s="114">
        <f t="shared" si="2"/>
        <v>6339</v>
      </c>
      <c r="L52" s="65">
        <v>397</v>
      </c>
      <c r="M52" s="65">
        <v>5942</v>
      </c>
      <c r="N52" s="114">
        <f t="shared" si="3"/>
        <v>6339</v>
      </c>
      <c r="O52" s="101">
        <f>N50+N51-N52</f>
        <v>0</v>
      </c>
      <c r="P52" s="106"/>
    </row>
    <row r="53" spans="2:16" s="11" customFormat="1" ht="15.75" customHeight="1">
      <c r="B53" s="394"/>
      <c r="C53" s="382"/>
      <c r="D53" s="461" t="s">
        <v>129</v>
      </c>
      <c r="E53" s="444"/>
      <c r="F53" s="453" t="s">
        <v>203</v>
      </c>
      <c r="G53" s="17" t="s">
        <v>144</v>
      </c>
      <c r="H53" s="13"/>
      <c r="I53" s="88">
        <v>24680840</v>
      </c>
      <c r="J53" s="65">
        <v>3960719</v>
      </c>
      <c r="K53" s="114">
        <f t="shared" si="2"/>
        <v>28641559</v>
      </c>
      <c r="L53" s="65">
        <v>25251968</v>
      </c>
      <c r="M53" s="65">
        <v>3937841</v>
      </c>
      <c r="N53" s="114">
        <f t="shared" si="3"/>
        <v>29189809</v>
      </c>
      <c r="O53" s="101">
        <f>N53-K55</f>
        <v>0</v>
      </c>
      <c r="P53" s="106"/>
    </row>
    <row r="54" spans="2:16" s="11" customFormat="1" ht="15.75" customHeight="1">
      <c r="B54" s="394"/>
      <c r="C54" s="382"/>
      <c r="D54" s="462"/>
      <c r="E54" s="446"/>
      <c r="F54" s="325"/>
      <c r="G54" s="17" t="s">
        <v>145</v>
      </c>
      <c r="H54" s="13"/>
      <c r="I54" s="88">
        <v>571128</v>
      </c>
      <c r="J54" s="65">
        <v>-22878</v>
      </c>
      <c r="K54" s="114">
        <f t="shared" si="2"/>
        <v>548250</v>
      </c>
      <c r="L54" s="65">
        <v>73621</v>
      </c>
      <c r="M54" s="65">
        <v>-7067</v>
      </c>
      <c r="N54" s="114">
        <f t="shared" si="3"/>
        <v>66554</v>
      </c>
      <c r="O54" s="101"/>
      <c r="P54" s="106"/>
    </row>
    <row r="55" spans="2:16" s="11" customFormat="1" ht="15.75" customHeight="1">
      <c r="B55" s="394"/>
      <c r="C55" s="382"/>
      <c r="D55" s="462"/>
      <c r="E55" s="446"/>
      <c r="F55" s="454"/>
      <c r="G55" s="17" t="s">
        <v>146</v>
      </c>
      <c r="H55" s="13"/>
      <c r="I55" s="88">
        <v>25251968</v>
      </c>
      <c r="J55" s="65">
        <v>3937841</v>
      </c>
      <c r="K55" s="114">
        <f t="shared" si="2"/>
        <v>29189809</v>
      </c>
      <c r="L55" s="65">
        <v>25325589</v>
      </c>
      <c r="M55" s="65">
        <v>3930774</v>
      </c>
      <c r="N55" s="114">
        <f t="shared" si="3"/>
        <v>29256363</v>
      </c>
      <c r="O55" s="101">
        <f>N53+N54-N55</f>
        <v>0</v>
      </c>
      <c r="P55" s="106"/>
    </row>
    <row r="56" spans="2:16" s="11" customFormat="1" ht="15.75" customHeight="1">
      <c r="B56" s="394"/>
      <c r="C56" s="382"/>
      <c r="D56" s="462"/>
      <c r="E56" s="446"/>
      <c r="F56" s="453" t="s">
        <v>205</v>
      </c>
      <c r="G56" s="17" t="s">
        <v>144</v>
      </c>
      <c r="H56" s="13"/>
      <c r="I56" s="88">
        <v>3234140</v>
      </c>
      <c r="J56" s="65">
        <v>645438</v>
      </c>
      <c r="K56" s="114">
        <f t="shared" si="2"/>
        <v>3879578</v>
      </c>
      <c r="L56" s="65">
        <v>3229797</v>
      </c>
      <c r="M56" s="65">
        <v>640332</v>
      </c>
      <c r="N56" s="114">
        <f t="shared" si="3"/>
        <v>3870129</v>
      </c>
      <c r="O56" s="101">
        <f>N56-K58</f>
        <v>0</v>
      </c>
      <c r="P56" s="106"/>
    </row>
    <row r="57" spans="2:16" s="11" customFormat="1" ht="15.75" customHeight="1">
      <c r="B57" s="394"/>
      <c r="C57" s="382"/>
      <c r="D57" s="462"/>
      <c r="E57" s="446"/>
      <c r="F57" s="325"/>
      <c r="G57" s="17" t="s">
        <v>145</v>
      </c>
      <c r="H57" s="13"/>
      <c r="I57" s="88">
        <v>-4343</v>
      </c>
      <c r="J57" s="65">
        <v>-5106</v>
      </c>
      <c r="K57" s="114">
        <f t="shared" si="2"/>
        <v>-9449</v>
      </c>
      <c r="L57" s="65">
        <v>-12979</v>
      </c>
      <c r="M57" s="65">
        <v>747</v>
      </c>
      <c r="N57" s="114">
        <f t="shared" si="3"/>
        <v>-12232</v>
      </c>
      <c r="O57" s="101"/>
      <c r="P57" s="106"/>
    </row>
    <row r="58" spans="2:16" s="11" customFormat="1" ht="15.75" customHeight="1" thickBot="1">
      <c r="B58" s="440"/>
      <c r="C58" s="383"/>
      <c r="D58" s="463"/>
      <c r="E58" s="464"/>
      <c r="F58" s="326"/>
      <c r="G58" s="115" t="s">
        <v>146</v>
      </c>
      <c r="H58" s="120"/>
      <c r="I58" s="93">
        <v>3229797</v>
      </c>
      <c r="J58" s="94">
        <v>640332</v>
      </c>
      <c r="K58" s="95">
        <f t="shared" si="2"/>
        <v>3870129</v>
      </c>
      <c r="L58" s="94">
        <v>3216818</v>
      </c>
      <c r="M58" s="94">
        <v>641079</v>
      </c>
      <c r="N58" s="95">
        <f t="shared" si="3"/>
        <v>3857897</v>
      </c>
      <c r="O58" s="101">
        <f>N56+N57-N58</f>
        <v>0</v>
      </c>
      <c r="P58" s="106"/>
    </row>
    <row r="74" ht="12">
      <c r="C74" s="14"/>
    </row>
    <row r="75" ht="12">
      <c r="C75" s="14"/>
    </row>
    <row r="76" ht="12">
      <c r="C76" s="14"/>
    </row>
    <row r="77" ht="12">
      <c r="C77" s="14"/>
    </row>
    <row r="78" ht="12">
      <c r="C78" s="14"/>
    </row>
  </sheetData>
  <sheetProtection/>
  <mergeCells count="33">
    <mergeCell ref="F50:F52"/>
    <mergeCell ref="E5:E10"/>
    <mergeCell ref="F5:F7"/>
    <mergeCell ref="F8:F10"/>
    <mergeCell ref="F14:F16"/>
    <mergeCell ref="E11:E16"/>
    <mergeCell ref="L3:N3"/>
    <mergeCell ref="I3:K3"/>
    <mergeCell ref="B3:H4"/>
    <mergeCell ref="B5:B58"/>
    <mergeCell ref="C5:C58"/>
    <mergeCell ref="D5:D40"/>
    <mergeCell ref="F11:F13"/>
    <mergeCell ref="F41:F43"/>
    <mergeCell ref="F29:F31"/>
    <mergeCell ref="D47:E52"/>
    <mergeCell ref="D53:E58"/>
    <mergeCell ref="F53:F55"/>
    <mergeCell ref="F56:F58"/>
    <mergeCell ref="F35:F37"/>
    <mergeCell ref="F20:F22"/>
    <mergeCell ref="E17:E22"/>
    <mergeCell ref="F44:F46"/>
    <mergeCell ref="E29:E34"/>
    <mergeCell ref="E23:E28"/>
    <mergeCell ref="F26:F28"/>
    <mergeCell ref="F38:F40"/>
    <mergeCell ref="D41:E46"/>
    <mergeCell ref="F47:F49"/>
    <mergeCell ref="F17:F19"/>
    <mergeCell ref="F23:F25"/>
    <mergeCell ref="F32:F34"/>
    <mergeCell ref="E35:E40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6" r:id="rId2"/>
  <headerFooter alignWithMargins="0">
    <oddFooter>&amp;C&amp;12　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9"/>
  <sheetViews>
    <sheetView view="pageBreakPreview" zoomScaleNormal="75" zoomScaleSheetLayoutView="100" zoomScalePageLayoutView="0" workbookViewId="0" topLeftCell="A1">
      <selection activeCell="N62" sqref="N62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3.5">
      <c r="B1" s="5" t="s">
        <v>149</v>
      </c>
    </row>
    <row r="2" ht="12" thickBot="1"/>
    <row r="3" spans="2:14" ht="15" customHeight="1">
      <c r="B3" s="353" t="s">
        <v>141</v>
      </c>
      <c r="C3" s="354"/>
      <c r="D3" s="354"/>
      <c r="E3" s="354"/>
      <c r="F3" s="354"/>
      <c r="G3" s="354"/>
      <c r="H3" s="354"/>
      <c r="I3" s="249" t="s">
        <v>266</v>
      </c>
      <c r="J3" s="215"/>
      <c r="K3" s="216"/>
      <c r="L3" s="214" t="s">
        <v>261</v>
      </c>
      <c r="M3" s="215"/>
      <c r="N3" s="216"/>
    </row>
    <row r="4" spans="2:14" ht="15" customHeight="1" thickBot="1">
      <c r="B4" s="434"/>
      <c r="C4" s="435"/>
      <c r="D4" s="435"/>
      <c r="E4" s="435"/>
      <c r="F4" s="435"/>
      <c r="G4" s="435"/>
      <c r="H4" s="435"/>
      <c r="I4" s="51" t="s">
        <v>125</v>
      </c>
      <c r="J4" s="46" t="s">
        <v>58</v>
      </c>
      <c r="K4" s="52" t="s">
        <v>59</v>
      </c>
      <c r="L4" s="46" t="s">
        <v>125</v>
      </c>
      <c r="M4" s="46" t="s">
        <v>58</v>
      </c>
      <c r="N4" s="52" t="s">
        <v>59</v>
      </c>
    </row>
    <row r="5" spans="2:18" ht="15" customHeight="1">
      <c r="B5" s="203" t="s">
        <v>207</v>
      </c>
      <c r="C5" s="382" t="s">
        <v>178</v>
      </c>
      <c r="D5" s="479" t="s">
        <v>24</v>
      </c>
      <c r="E5" s="480"/>
      <c r="F5" s="325" t="s">
        <v>203</v>
      </c>
      <c r="G5" s="30" t="s">
        <v>144</v>
      </c>
      <c r="H5" s="55"/>
      <c r="I5" s="160">
        <v>1067275</v>
      </c>
      <c r="J5" s="63">
        <v>207962</v>
      </c>
      <c r="K5" s="64">
        <f>SUM(I5:J5)</f>
        <v>1275237</v>
      </c>
      <c r="L5" s="63">
        <v>1068312</v>
      </c>
      <c r="M5" s="63">
        <v>216917</v>
      </c>
      <c r="N5" s="64">
        <f>SUM(L5:M5)</f>
        <v>1285229</v>
      </c>
      <c r="O5" s="101"/>
      <c r="P5" s="105"/>
      <c r="R5" s="11"/>
    </row>
    <row r="6" spans="2:18" ht="15" customHeight="1">
      <c r="B6" s="203"/>
      <c r="C6" s="382"/>
      <c r="D6" s="479"/>
      <c r="E6" s="480"/>
      <c r="F6" s="325"/>
      <c r="G6" s="17" t="s">
        <v>145</v>
      </c>
      <c r="H6" s="44"/>
      <c r="I6" s="88">
        <v>1037</v>
      </c>
      <c r="J6" s="65">
        <v>8955</v>
      </c>
      <c r="K6" s="114">
        <f aca="true" t="shared" si="0" ref="K6:K64">SUM(I6:J6)</f>
        <v>9992</v>
      </c>
      <c r="L6" s="65">
        <v>92369</v>
      </c>
      <c r="M6" s="65">
        <v>35391</v>
      </c>
      <c r="N6" s="114">
        <f aca="true" t="shared" si="1" ref="N6:N64">SUM(L6:M6)</f>
        <v>127760</v>
      </c>
      <c r="O6" s="101"/>
      <c r="P6" s="105"/>
      <c r="R6" s="11"/>
    </row>
    <row r="7" spans="2:18" ht="15" customHeight="1">
      <c r="B7" s="203"/>
      <c r="C7" s="382"/>
      <c r="D7" s="479"/>
      <c r="E7" s="480"/>
      <c r="F7" s="454"/>
      <c r="G7" s="17" t="s">
        <v>146</v>
      </c>
      <c r="H7" s="44"/>
      <c r="I7" s="88">
        <v>1068312</v>
      </c>
      <c r="J7" s="65">
        <v>216917</v>
      </c>
      <c r="K7" s="114">
        <f t="shared" si="0"/>
        <v>1285229</v>
      </c>
      <c r="L7" s="65">
        <v>1160681</v>
      </c>
      <c r="M7" s="65">
        <v>252308</v>
      </c>
      <c r="N7" s="114">
        <f t="shared" si="1"/>
        <v>1412989</v>
      </c>
      <c r="O7" s="101"/>
      <c r="P7" s="105"/>
      <c r="R7" s="11"/>
    </row>
    <row r="8" spans="2:18" ht="15" customHeight="1">
      <c r="B8" s="203"/>
      <c r="C8" s="382"/>
      <c r="D8" s="479"/>
      <c r="E8" s="480"/>
      <c r="F8" s="453" t="s">
        <v>205</v>
      </c>
      <c r="G8" s="17" t="s">
        <v>144</v>
      </c>
      <c r="H8" s="55"/>
      <c r="I8" s="69">
        <v>118272</v>
      </c>
      <c r="J8" s="63">
        <v>10906</v>
      </c>
      <c r="K8" s="64">
        <f t="shared" si="0"/>
        <v>129178</v>
      </c>
      <c r="L8" s="63">
        <v>109350</v>
      </c>
      <c r="M8" s="63">
        <v>14596</v>
      </c>
      <c r="N8" s="64">
        <f t="shared" si="1"/>
        <v>123946</v>
      </c>
      <c r="O8" s="101"/>
      <c r="P8" s="105"/>
      <c r="R8" s="11"/>
    </row>
    <row r="9" spans="2:18" ht="15" customHeight="1">
      <c r="B9" s="203"/>
      <c r="C9" s="382"/>
      <c r="D9" s="479"/>
      <c r="E9" s="480"/>
      <c r="F9" s="325"/>
      <c r="G9" s="17" t="s">
        <v>145</v>
      </c>
      <c r="H9" s="44"/>
      <c r="I9" s="88">
        <v>-8922</v>
      </c>
      <c r="J9" s="65">
        <v>3690</v>
      </c>
      <c r="K9" s="114">
        <f t="shared" si="0"/>
        <v>-5232</v>
      </c>
      <c r="L9" s="65">
        <v>2802</v>
      </c>
      <c r="M9" s="65">
        <v>3803</v>
      </c>
      <c r="N9" s="114">
        <f t="shared" si="1"/>
        <v>6605</v>
      </c>
      <c r="O9" s="101"/>
      <c r="P9" s="105"/>
      <c r="R9" s="11"/>
    </row>
    <row r="10" spans="2:18" ht="15" customHeight="1">
      <c r="B10" s="203"/>
      <c r="C10" s="382"/>
      <c r="D10" s="481"/>
      <c r="E10" s="482"/>
      <c r="F10" s="427"/>
      <c r="G10" s="159" t="s">
        <v>146</v>
      </c>
      <c r="H10" s="44"/>
      <c r="I10" s="88">
        <v>109350</v>
      </c>
      <c r="J10" s="65">
        <v>14596</v>
      </c>
      <c r="K10" s="114">
        <f t="shared" si="0"/>
        <v>123946</v>
      </c>
      <c r="L10" s="65">
        <v>112152</v>
      </c>
      <c r="M10" s="65">
        <v>18399</v>
      </c>
      <c r="N10" s="114">
        <f t="shared" si="1"/>
        <v>130551</v>
      </c>
      <c r="O10" s="101"/>
      <c r="P10" s="105"/>
      <c r="R10" s="11"/>
    </row>
    <row r="11" spans="2:18" ht="15" customHeight="1">
      <c r="B11" s="203"/>
      <c r="C11" s="382"/>
      <c r="D11" s="483" t="s">
        <v>150</v>
      </c>
      <c r="E11" s="484"/>
      <c r="F11" s="453" t="s">
        <v>203</v>
      </c>
      <c r="G11" s="17" t="s">
        <v>211</v>
      </c>
      <c r="H11" s="44"/>
      <c r="I11" s="88">
        <v>345713</v>
      </c>
      <c r="J11" s="65">
        <v>101328</v>
      </c>
      <c r="K11" s="114">
        <f t="shared" si="0"/>
        <v>447041</v>
      </c>
      <c r="L11" s="65">
        <v>344550</v>
      </c>
      <c r="M11" s="65">
        <v>101328</v>
      </c>
      <c r="N11" s="114">
        <f t="shared" si="1"/>
        <v>445878</v>
      </c>
      <c r="O11" s="101"/>
      <c r="P11" s="108"/>
      <c r="R11" s="11"/>
    </row>
    <row r="12" spans="2:18" ht="15" customHeight="1">
      <c r="B12" s="203"/>
      <c r="C12" s="382"/>
      <c r="D12" s="479"/>
      <c r="E12" s="480"/>
      <c r="F12" s="325"/>
      <c r="G12" s="17" t="s">
        <v>212</v>
      </c>
      <c r="H12" s="44"/>
      <c r="I12" s="88">
        <v>-1163</v>
      </c>
      <c r="J12" s="65">
        <v>0</v>
      </c>
      <c r="K12" s="114">
        <f t="shared" si="0"/>
        <v>-1163</v>
      </c>
      <c r="L12" s="65">
        <v>-1977</v>
      </c>
      <c r="M12" s="65">
        <v>0</v>
      </c>
      <c r="N12" s="114">
        <f t="shared" si="1"/>
        <v>-1977</v>
      </c>
      <c r="O12" s="101"/>
      <c r="P12" s="105"/>
      <c r="R12" s="11"/>
    </row>
    <row r="13" spans="2:18" ht="15" customHeight="1">
      <c r="B13" s="203"/>
      <c r="C13" s="382"/>
      <c r="D13" s="479"/>
      <c r="E13" s="480"/>
      <c r="F13" s="454"/>
      <c r="G13" s="17" t="s">
        <v>213</v>
      </c>
      <c r="H13" s="44"/>
      <c r="I13" s="88">
        <v>344550</v>
      </c>
      <c r="J13" s="65">
        <v>101328</v>
      </c>
      <c r="K13" s="114">
        <f t="shared" si="0"/>
        <v>445878</v>
      </c>
      <c r="L13" s="65">
        <v>342573</v>
      </c>
      <c r="M13" s="65">
        <v>101328</v>
      </c>
      <c r="N13" s="114">
        <f t="shared" si="1"/>
        <v>443901</v>
      </c>
      <c r="O13" s="101"/>
      <c r="P13" s="121"/>
      <c r="R13" s="11"/>
    </row>
    <row r="14" spans="2:18" ht="15" customHeight="1">
      <c r="B14" s="203"/>
      <c r="C14" s="487"/>
      <c r="D14" s="479"/>
      <c r="E14" s="480"/>
      <c r="F14" s="453" t="s">
        <v>205</v>
      </c>
      <c r="G14" s="17" t="s">
        <v>211</v>
      </c>
      <c r="H14" s="44"/>
      <c r="I14" s="88">
        <v>470</v>
      </c>
      <c r="J14" s="92">
        <v>0</v>
      </c>
      <c r="K14" s="114">
        <f t="shared" si="0"/>
        <v>470</v>
      </c>
      <c r="L14" s="65">
        <v>470</v>
      </c>
      <c r="M14" s="92">
        <v>0</v>
      </c>
      <c r="N14" s="114">
        <f t="shared" si="1"/>
        <v>470</v>
      </c>
      <c r="O14" s="101"/>
      <c r="P14" s="105"/>
      <c r="R14" s="11"/>
    </row>
    <row r="15" spans="2:18" ht="15" customHeight="1">
      <c r="B15" s="203"/>
      <c r="C15" s="487"/>
      <c r="D15" s="479"/>
      <c r="E15" s="480"/>
      <c r="F15" s="325"/>
      <c r="G15" s="17" t="s">
        <v>212</v>
      </c>
      <c r="H15" s="44"/>
      <c r="I15" s="88">
        <v>0</v>
      </c>
      <c r="J15" s="92">
        <v>0</v>
      </c>
      <c r="K15" s="114">
        <f t="shared" si="0"/>
        <v>0</v>
      </c>
      <c r="L15" s="65">
        <v>0</v>
      </c>
      <c r="M15" s="92">
        <v>0</v>
      </c>
      <c r="N15" s="114">
        <f t="shared" si="1"/>
        <v>0</v>
      </c>
      <c r="O15" s="101"/>
      <c r="P15" s="105"/>
      <c r="R15" s="11"/>
    </row>
    <row r="16" spans="2:18" ht="15" customHeight="1">
      <c r="B16" s="203"/>
      <c r="C16" s="487"/>
      <c r="D16" s="481"/>
      <c r="E16" s="482"/>
      <c r="F16" s="454"/>
      <c r="G16" s="17" t="s">
        <v>213</v>
      </c>
      <c r="H16" s="44"/>
      <c r="I16" s="88">
        <v>470</v>
      </c>
      <c r="J16" s="92">
        <v>0</v>
      </c>
      <c r="K16" s="114">
        <f t="shared" si="0"/>
        <v>470</v>
      </c>
      <c r="L16" s="65">
        <v>470</v>
      </c>
      <c r="M16" s="92">
        <v>0</v>
      </c>
      <c r="N16" s="114">
        <f t="shared" si="1"/>
        <v>470</v>
      </c>
      <c r="O16" s="101"/>
      <c r="P16" s="105"/>
      <c r="R16" s="11"/>
    </row>
    <row r="17" spans="2:18" ht="15" customHeight="1">
      <c r="B17" s="203"/>
      <c r="C17" s="487"/>
      <c r="D17" s="483" t="s">
        <v>68</v>
      </c>
      <c r="E17" s="484"/>
      <c r="F17" s="453" t="s">
        <v>203</v>
      </c>
      <c r="G17" s="17" t="s">
        <v>211</v>
      </c>
      <c r="H17" s="44"/>
      <c r="I17" s="88">
        <v>10176111</v>
      </c>
      <c r="J17" s="65">
        <v>8995359</v>
      </c>
      <c r="K17" s="114">
        <f t="shared" si="0"/>
        <v>19171470</v>
      </c>
      <c r="L17" s="65">
        <v>9954236</v>
      </c>
      <c r="M17" s="65">
        <v>8994432</v>
      </c>
      <c r="N17" s="114">
        <f t="shared" si="1"/>
        <v>18948668</v>
      </c>
      <c r="O17" s="101"/>
      <c r="P17" s="105"/>
      <c r="R17" s="11"/>
    </row>
    <row r="18" spans="2:18" ht="15" customHeight="1">
      <c r="B18" s="203"/>
      <c r="C18" s="487"/>
      <c r="D18" s="479"/>
      <c r="E18" s="480"/>
      <c r="F18" s="325"/>
      <c r="G18" s="17" t="s">
        <v>212</v>
      </c>
      <c r="H18" s="44"/>
      <c r="I18" s="88">
        <v>-221875</v>
      </c>
      <c r="J18" s="65">
        <v>-927</v>
      </c>
      <c r="K18" s="114">
        <f t="shared" si="0"/>
        <v>-222802</v>
      </c>
      <c r="L18" s="65">
        <v>-422721</v>
      </c>
      <c r="M18" s="65">
        <v>0</v>
      </c>
      <c r="N18" s="114">
        <f t="shared" si="1"/>
        <v>-422721</v>
      </c>
      <c r="O18" s="101"/>
      <c r="P18" s="105"/>
      <c r="Q18" s="101"/>
      <c r="R18" s="11"/>
    </row>
    <row r="19" spans="2:18" ht="15" customHeight="1">
      <c r="B19" s="203"/>
      <c r="C19" s="487"/>
      <c r="D19" s="479"/>
      <c r="E19" s="480"/>
      <c r="F19" s="454"/>
      <c r="G19" s="17" t="s">
        <v>213</v>
      </c>
      <c r="H19" s="44"/>
      <c r="I19" s="88">
        <v>9954236</v>
      </c>
      <c r="J19" s="65">
        <v>8994432</v>
      </c>
      <c r="K19" s="114">
        <f t="shared" si="0"/>
        <v>18948668</v>
      </c>
      <c r="L19" s="65">
        <v>9531515</v>
      </c>
      <c r="M19" s="65">
        <v>8994432</v>
      </c>
      <c r="N19" s="114">
        <f t="shared" si="1"/>
        <v>18525947</v>
      </c>
      <c r="O19" s="101"/>
      <c r="P19" s="105"/>
      <c r="R19" s="11"/>
    </row>
    <row r="20" spans="2:18" ht="15" customHeight="1">
      <c r="B20" s="203"/>
      <c r="C20" s="487"/>
      <c r="D20" s="479"/>
      <c r="E20" s="480"/>
      <c r="F20" s="453" t="s">
        <v>205</v>
      </c>
      <c r="G20" s="17" t="s">
        <v>211</v>
      </c>
      <c r="H20" s="44"/>
      <c r="I20" s="88">
        <v>20</v>
      </c>
      <c r="J20" s="92">
        <v>0</v>
      </c>
      <c r="K20" s="114">
        <f t="shared" si="0"/>
        <v>20</v>
      </c>
      <c r="L20" s="65">
        <v>20</v>
      </c>
      <c r="M20" s="92">
        <v>0</v>
      </c>
      <c r="N20" s="114">
        <f t="shared" si="1"/>
        <v>20</v>
      </c>
      <c r="O20" s="101"/>
      <c r="P20" s="105"/>
      <c r="R20" s="11"/>
    </row>
    <row r="21" spans="2:18" ht="15" customHeight="1">
      <c r="B21" s="203"/>
      <c r="C21" s="487"/>
      <c r="D21" s="479"/>
      <c r="E21" s="480"/>
      <c r="F21" s="325"/>
      <c r="G21" s="17" t="s">
        <v>212</v>
      </c>
      <c r="H21" s="44"/>
      <c r="I21" s="88">
        <v>0</v>
      </c>
      <c r="J21" s="92">
        <v>0</v>
      </c>
      <c r="K21" s="114">
        <f t="shared" si="0"/>
        <v>0</v>
      </c>
      <c r="L21" s="65">
        <v>0</v>
      </c>
      <c r="M21" s="92">
        <v>0</v>
      </c>
      <c r="N21" s="114">
        <f t="shared" si="1"/>
        <v>0</v>
      </c>
      <c r="O21" s="101"/>
      <c r="P21" s="105"/>
      <c r="R21" s="11"/>
    </row>
    <row r="22" spans="2:18" ht="15" customHeight="1">
      <c r="B22" s="203"/>
      <c r="C22" s="487"/>
      <c r="D22" s="481"/>
      <c r="E22" s="482"/>
      <c r="F22" s="454"/>
      <c r="G22" s="17" t="s">
        <v>213</v>
      </c>
      <c r="H22" s="44"/>
      <c r="I22" s="88">
        <v>20</v>
      </c>
      <c r="J22" s="92">
        <v>0</v>
      </c>
      <c r="K22" s="114">
        <f t="shared" si="0"/>
        <v>20</v>
      </c>
      <c r="L22" s="65">
        <v>20</v>
      </c>
      <c r="M22" s="92">
        <v>0</v>
      </c>
      <c r="N22" s="114">
        <f t="shared" si="1"/>
        <v>20</v>
      </c>
      <c r="O22" s="101"/>
      <c r="P22" s="105"/>
      <c r="R22" s="11"/>
    </row>
    <row r="23" spans="2:18" ht="15" customHeight="1">
      <c r="B23" s="203"/>
      <c r="C23" s="487"/>
      <c r="D23" s="483" t="s">
        <v>22</v>
      </c>
      <c r="E23" s="484"/>
      <c r="F23" s="453" t="s">
        <v>203</v>
      </c>
      <c r="G23" s="17" t="s">
        <v>144</v>
      </c>
      <c r="H23" s="44"/>
      <c r="I23" s="88">
        <v>4543242</v>
      </c>
      <c r="J23" s="65">
        <v>897106</v>
      </c>
      <c r="K23" s="114">
        <f t="shared" si="0"/>
        <v>5440348</v>
      </c>
      <c r="L23" s="65">
        <v>4826140</v>
      </c>
      <c r="M23" s="65">
        <v>920692</v>
      </c>
      <c r="N23" s="114">
        <f t="shared" si="1"/>
        <v>5746832</v>
      </c>
      <c r="O23" s="101"/>
      <c r="P23" s="105"/>
      <c r="R23" s="11"/>
    </row>
    <row r="24" spans="2:18" ht="15" customHeight="1">
      <c r="B24" s="203"/>
      <c r="C24" s="487"/>
      <c r="D24" s="479"/>
      <c r="E24" s="480"/>
      <c r="F24" s="325"/>
      <c r="G24" s="17" t="s">
        <v>145</v>
      </c>
      <c r="H24" s="44"/>
      <c r="I24" s="88">
        <v>282898</v>
      </c>
      <c r="J24" s="65">
        <v>23586</v>
      </c>
      <c r="K24" s="114">
        <f t="shared" si="0"/>
        <v>306484</v>
      </c>
      <c r="L24" s="65">
        <v>-4278</v>
      </c>
      <c r="M24" s="65">
        <v>-7611</v>
      </c>
      <c r="N24" s="114">
        <f t="shared" si="1"/>
        <v>-11889</v>
      </c>
      <c r="O24" s="101"/>
      <c r="P24" s="105"/>
      <c r="R24" s="11"/>
    </row>
    <row r="25" spans="2:18" ht="15" customHeight="1">
      <c r="B25" s="203"/>
      <c r="C25" s="487"/>
      <c r="D25" s="479"/>
      <c r="E25" s="480"/>
      <c r="F25" s="454"/>
      <c r="G25" s="17" t="s">
        <v>146</v>
      </c>
      <c r="H25" s="44"/>
      <c r="I25" s="88">
        <v>4826140</v>
      </c>
      <c r="J25" s="65">
        <v>920692</v>
      </c>
      <c r="K25" s="114">
        <f t="shared" si="0"/>
        <v>5746832</v>
      </c>
      <c r="L25" s="65">
        <v>4821862</v>
      </c>
      <c r="M25" s="65">
        <v>913081</v>
      </c>
      <c r="N25" s="114">
        <f t="shared" si="1"/>
        <v>5734943</v>
      </c>
      <c r="O25" s="101"/>
      <c r="P25" s="105"/>
      <c r="R25" s="11"/>
    </row>
    <row r="26" spans="2:18" ht="15" customHeight="1">
      <c r="B26" s="203"/>
      <c r="C26" s="382"/>
      <c r="D26" s="479"/>
      <c r="E26" s="480"/>
      <c r="F26" s="453" t="s">
        <v>205</v>
      </c>
      <c r="G26" s="17" t="s">
        <v>144</v>
      </c>
      <c r="H26" s="44"/>
      <c r="I26" s="88">
        <v>120380</v>
      </c>
      <c r="J26" s="65">
        <v>18459</v>
      </c>
      <c r="K26" s="114">
        <f t="shared" si="0"/>
        <v>138839</v>
      </c>
      <c r="L26" s="65">
        <v>127603</v>
      </c>
      <c r="M26" s="65">
        <v>26218</v>
      </c>
      <c r="N26" s="114">
        <f t="shared" si="1"/>
        <v>153821</v>
      </c>
      <c r="O26" s="101"/>
      <c r="P26" s="105"/>
      <c r="R26" s="11"/>
    </row>
    <row r="27" spans="2:18" ht="15" customHeight="1">
      <c r="B27" s="203"/>
      <c r="C27" s="382"/>
      <c r="D27" s="479"/>
      <c r="E27" s="480"/>
      <c r="F27" s="325"/>
      <c r="G27" s="17" t="s">
        <v>145</v>
      </c>
      <c r="H27" s="44"/>
      <c r="I27" s="88">
        <v>7223</v>
      </c>
      <c r="J27" s="65">
        <v>7759</v>
      </c>
      <c r="K27" s="114">
        <f t="shared" si="0"/>
        <v>14982</v>
      </c>
      <c r="L27" s="65">
        <v>2523</v>
      </c>
      <c r="M27" s="65">
        <v>-2546</v>
      </c>
      <c r="N27" s="114">
        <f t="shared" si="1"/>
        <v>-23</v>
      </c>
      <c r="O27" s="101"/>
      <c r="P27" s="105"/>
      <c r="R27" s="11"/>
    </row>
    <row r="28" spans="2:18" ht="15" customHeight="1">
      <c r="B28" s="203"/>
      <c r="C28" s="382"/>
      <c r="D28" s="481"/>
      <c r="E28" s="482"/>
      <c r="F28" s="454"/>
      <c r="G28" s="17" t="s">
        <v>146</v>
      </c>
      <c r="H28" s="44"/>
      <c r="I28" s="88">
        <v>127603</v>
      </c>
      <c r="J28" s="65">
        <v>26218</v>
      </c>
      <c r="K28" s="114">
        <f t="shared" si="0"/>
        <v>153821</v>
      </c>
      <c r="L28" s="65">
        <v>130126</v>
      </c>
      <c r="M28" s="65">
        <v>23672</v>
      </c>
      <c r="N28" s="114">
        <f t="shared" si="1"/>
        <v>153798</v>
      </c>
      <c r="O28" s="101"/>
      <c r="P28" s="105"/>
      <c r="R28" s="11"/>
    </row>
    <row r="29" spans="2:18" ht="15" customHeight="1">
      <c r="B29" s="203"/>
      <c r="C29" s="382"/>
      <c r="D29" s="473" t="s">
        <v>129</v>
      </c>
      <c r="E29" s="474"/>
      <c r="F29" s="453" t="s">
        <v>203</v>
      </c>
      <c r="G29" s="17" t="s">
        <v>144</v>
      </c>
      <c r="H29" s="44"/>
      <c r="I29" s="88">
        <v>16132341</v>
      </c>
      <c r="J29" s="65">
        <v>10200266</v>
      </c>
      <c r="K29" s="114">
        <f t="shared" si="0"/>
        <v>26332607</v>
      </c>
      <c r="L29" s="65">
        <v>16193238</v>
      </c>
      <c r="M29" s="65">
        <v>10233369</v>
      </c>
      <c r="N29" s="114">
        <f t="shared" si="1"/>
        <v>26426607</v>
      </c>
      <c r="O29" s="101"/>
      <c r="P29" s="105"/>
      <c r="R29" s="11"/>
    </row>
    <row r="30" spans="2:18" ht="15" customHeight="1">
      <c r="B30" s="203"/>
      <c r="C30" s="382"/>
      <c r="D30" s="475"/>
      <c r="E30" s="476"/>
      <c r="F30" s="325"/>
      <c r="G30" s="17" t="s">
        <v>145</v>
      </c>
      <c r="H30" s="44"/>
      <c r="I30" s="67">
        <v>60897</v>
      </c>
      <c r="J30" s="68">
        <v>33103</v>
      </c>
      <c r="K30" s="114">
        <f t="shared" si="0"/>
        <v>94000</v>
      </c>
      <c r="L30" s="68">
        <v>-336607</v>
      </c>
      <c r="M30" s="68">
        <v>27780</v>
      </c>
      <c r="N30" s="114">
        <f t="shared" si="1"/>
        <v>-308827</v>
      </c>
      <c r="O30" s="101"/>
      <c r="P30" s="105"/>
      <c r="R30" s="11"/>
    </row>
    <row r="31" spans="2:18" ht="15" customHeight="1">
      <c r="B31" s="203"/>
      <c r="C31" s="382"/>
      <c r="D31" s="475"/>
      <c r="E31" s="476"/>
      <c r="F31" s="454"/>
      <c r="G31" s="17" t="s">
        <v>146</v>
      </c>
      <c r="H31" s="44"/>
      <c r="I31" s="88">
        <v>16193238</v>
      </c>
      <c r="J31" s="65">
        <v>10233369</v>
      </c>
      <c r="K31" s="114">
        <f t="shared" si="0"/>
        <v>26426607</v>
      </c>
      <c r="L31" s="65">
        <v>15856631</v>
      </c>
      <c r="M31" s="65">
        <v>10261149</v>
      </c>
      <c r="N31" s="114">
        <f t="shared" si="1"/>
        <v>26117780</v>
      </c>
      <c r="O31" s="101"/>
      <c r="P31" s="105"/>
      <c r="R31" s="11"/>
    </row>
    <row r="32" spans="2:18" ht="15" customHeight="1">
      <c r="B32" s="203"/>
      <c r="C32" s="382"/>
      <c r="D32" s="475"/>
      <c r="E32" s="476"/>
      <c r="F32" s="453" t="s">
        <v>205</v>
      </c>
      <c r="G32" s="17" t="s">
        <v>144</v>
      </c>
      <c r="H32" s="44"/>
      <c r="I32" s="88">
        <v>239142</v>
      </c>
      <c r="J32" s="65">
        <v>29365</v>
      </c>
      <c r="K32" s="114">
        <f t="shared" si="0"/>
        <v>268507</v>
      </c>
      <c r="L32" s="65">
        <v>237443</v>
      </c>
      <c r="M32" s="65">
        <v>40814</v>
      </c>
      <c r="N32" s="114">
        <f t="shared" si="1"/>
        <v>278257</v>
      </c>
      <c r="O32" s="101"/>
      <c r="P32" s="105"/>
      <c r="R32" s="11"/>
    </row>
    <row r="33" spans="2:18" ht="15" customHeight="1">
      <c r="B33" s="203"/>
      <c r="C33" s="382"/>
      <c r="D33" s="475"/>
      <c r="E33" s="476"/>
      <c r="F33" s="325"/>
      <c r="G33" s="17" t="s">
        <v>145</v>
      </c>
      <c r="H33" s="44"/>
      <c r="I33" s="67">
        <v>-1699</v>
      </c>
      <c r="J33" s="68">
        <v>11449</v>
      </c>
      <c r="K33" s="114">
        <f t="shared" si="0"/>
        <v>9750</v>
      </c>
      <c r="L33" s="68">
        <v>5325</v>
      </c>
      <c r="M33" s="68">
        <v>1257</v>
      </c>
      <c r="N33" s="114">
        <f t="shared" si="1"/>
        <v>6582</v>
      </c>
      <c r="O33" s="101"/>
      <c r="P33" s="105"/>
      <c r="R33" s="11"/>
    </row>
    <row r="34" spans="2:18" ht="15" customHeight="1">
      <c r="B34" s="492"/>
      <c r="C34" s="491"/>
      <c r="D34" s="477"/>
      <c r="E34" s="478"/>
      <c r="F34" s="454"/>
      <c r="G34" s="17" t="s">
        <v>146</v>
      </c>
      <c r="H34" s="44"/>
      <c r="I34" s="88">
        <v>237443</v>
      </c>
      <c r="J34" s="65">
        <v>40814</v>
      </c>
      <c r="K34" s="114">
        <f t="shared" si="0"/>
        <v>278257</v>
      </c>
      <c r="L34" s="65">
        <v>242768</v>
      </c>
      <c r="M34" s="65">
        <v>42071</v>
      </c>
      <c r="N34" s="114">
        <f t="shared" si="1"/>
        <v>284839</v>
      </c>
      <c r="O34" s="101"/>
      <c r="P34" s="105"/>
      <c r="R34" s="11"/>
    </row>
    <row r="35" spans="2:18" ht="15" customHeight="1">
      <c r="B35" s="393" t="s">
        <v>179</v>
      </c>
      <c r="C35" s="381" t="s">
        <v>180</v>
      </c>
      <c r="D35" s="485" t="s">
        <v>233</v>
      </c>
      <c r="E35" s="486"/>
      <c r="F35" s="315" t="s">
        <v>144</v>
      </c>
      <c r="G35" s="243"/>
      <c r="H35" s="44"/>
      <c r="I35" s="88">
        <v>29941</v>
      </c>
      <c r="J35" s="65">
        <v>6009</v>
      </c>
      <c r="K35" s="114">
        <f t="shared" si="0"/>
        <v>35950</v>
      </c>
      <c r="L35" s="65">
        <v>29770</v>
      </c>
      <c r="M35" s="65">
        <v>6009</v>
      </c>
      <c r="N35" s="114">
        <f t="shared" si="1"/>
        <v>35779</v>
      </c>
      <c r="O35" s="101"/>
      <c r="P35" s="105"/>
      <c r="R35" s="11"/>
    </row>
    <row r="36" spans="2:18" ht="15" customHeight="1">
      <c r="B36" s="394"/>
      <c r="C36" s="382"/>
      <c r="D36" s="487"/>
      <c r="E36" s="488"/>
      <c r="F36" s="315" t="s">
        <v>145</v>
      </c>
      <c r="G36" s="243"/>
      <c r="H36" s="44"/>
      <c r="I36" s="88">
        <v>-171</v>
      </c>
      <c r="J36" s="65">
        <v>0</v>
      </c>
      <c r="K36" s="114">
        <f t="shared" si="0"/>
        <v>-171</v>
      </c>
      <c r="L36" s="65">
        <v>-1492</v>
      </c>
      <c r="M36" s="65">
        <v>0</v>
      </c>
      <c r="N36" s="114">
        <f t="shared" si="1"/>
        <v>-1492</v>
      </c>
      <c r="O36" s="101"/>
      <c r="P36" s="105"/>
      <c r="R36" s="11"/>
    </row>
    <row r="37" spans="2:18" ht="15" customHeight="1">
      <c r="B37" s="394"/>
      <c r="C37" s="382"/>
      <c r="D37" s="489"/>
      <c r="E37" s="490"/>
      <c r="F37" s="315" t="s">
        <v>146</v>
      </c>
      <c r="G37" s="243"/>
      <c r="H37" s="44"/>
      <c r="I37" s="88">
        <v>29770</v>
      </c>
      <c r="J37" s="65">
        <v>6009</v>
      </c>
      <c r="K37" s="114">
        <f t="shared" si="0"/>
        <v>35779</v>
      </c>
      <c r="L37" s="65">
        <v>28278</v>
      </c>
      <c r="M37" s="65">
        <v>6009</v>
      </c>
      <c r="N37" s="114">
        <f t="shared" si="1"/>
        <v>34287</v>
      </c>
      <c r="O37" s="101"/>
      <c r="P37" s="105"/>
      <c r="R37" s="11"/>
    </row>
    <row r="38" spans="2:18" ht="15" customHeight="1">
      <c r="B38" s="394"/>
      <c r="C38" s="382"/>
      <c r="D38" s="485" t="s">
        <v>234</v>
      </c>
      <c r="E38" s="486"/>
      <c r="F38" s="315" t="s">
        <v>144</v>
      </c>
      <c r="G38" s="243"/>
      <c r="H38" s="44"/>
      <c r="I38" s="88">
        <v>29486</v>
      </c>
      <c r="J38" s="65">
        <v>21429</v>
      </c>
      <c r="K38" s="114">
        <f t="shared" si="0"/>
        <v>50915</v>
      </c>
      <c r="L38" s="65">
        <v>27650</v>
      </c>
      <c r="M38" s="65">
        <v>21429</v>
      </c>
      <c r="N38" s="114">
        <f t="shared" si="1"/>
        <v>49079</v>
      </c>
      <c r="O38" s="101"/>
      <c r="P38" s="105"/>
      <c r="R38" s="11"/>
    </row>
    <row r="39" spans="2:18" ht="15" customHeight="1">
      <c r="B39" s="394"/>
      <c r="C39" s="382"/>
      <c r="D39" s="487"/>
      <c r="E39" s="488"/>
      <c r="F39" s="315" t="s">
        <v>145</v>
      </c>
      <c r="G39" s="243"/>
      <c r="H39" s="44"/>
      <c r="I39" s="88">
        <v>-1836</v>
      </c>
      <c r="J39" s="92">
        <v>0</v>
      </c>
      <c r="K39" s="114">
        <f t="shared" si="0"/>
        <v>-1836</v>
      </c>
      <c r="L39" s="65">
        <v>147</v>
      </c>
      <c r="M39" s="92">
        <v>-81</v>
      </c>
      <c r="N39" s="114">
        <f t="shared" si="1"/>
        <v>66</v>
      </c>
      <c r="O39" s="101"/>
      <c r="P39" s="105"/>
      <c r="R39" s="11"/>
    </row>
    <row r="40" spans="2:18" ht="15" customHeight="1">
      <c r="B40" s="394"/>
      <c r="C40" s="382"/>
      <c r="D40" s="489"/>
      <c r="E40" s="490"/>
      <c r="F40" s="315" t="s">
        <v>146</v>
      </c>
      <c r="G40" s="243"/>
      <c r="H40" s="44"/>
      <c r="I40" s="88">
        <v>27650</v>
      </c>
      <c r="J40" s="65">
        <v>21429</v>
      </c>
      <c r="K40" s="114">
        <f t="shared" si="0"/>
        <v>49079</v>
      </c>
      <c r="L40" s="65">
        <v>27797</v>
      </c>
      <c r="M40" s="65">
        <v>21348</v>
      </c>
      <c r="N40" s="114">
        <f t="shared" si="1"/>
        <v>49145</v>
      </c>
      <c r="O40" s="101"/>
      <c r="P40" s="105"/>
      <c r="R40" s="11"/>
    </row>
    <row r="41" spans="2:18" ht="15" customHeight="1">
      <c r="B41" s="394"/>
      <c r="C41" s="382"/>
      <c r="D41" s="485" t="s">
        <v>235</v>
      </c>
      <c r="E41" s="486"/>
      <c r="F41" s="315" t="s">
        <v>144</v>
      </c>
      <c r="G41" s="243"/>
      <c r="H41" s="44"/>
      <c r="I41" s="88">
        <v>29961</v>
      </c>
      <c r="J41" s="65">
        <v>1290</v>
      </c>
      <c r="K41" s="114">
        <f t="shared" si="0"/>
        <v>31251</v>
      </c>
      <c r="L41" s="65">
        <v>31588</v>
      </c>
      <c r="M41" s="65">
        <v>1290</v>
      </c>
      <c r="N41" s="114">
        <f t="shared" si="1"/>
        <v>32878</v>
      </c>
      <c r="O41" s="101"/>
      <c r="P41" s="105"/>
      <c r="R41" s="11"/>
    </row>
    <row r="42" spans="2:18" ht="15" customHeight="1">
      <c r="B42" s="394"/>
      <c r="C42" s="382"/>
      <c r="D42" s="487"/>
      <c r="E42" s="488"/>
      <c r="F42" s="315" t="s">
        <v>145</v>
      </c>
      <c r="G42" s="243"/>
      <c r="H42" s="44"/>
      <c r="I42" s="88">
        <v>1627</v>
      </c>
      <c r="J42" s="92">
        <v>0</v>
      </c>
      <c r="K42" s="114">
        <f t="shared" si="0"/>
        <v>1627</v>
      </c>
      <c r="L42" s="65">
        <v>804</v>
      </c>
      <c r="M42" s="92">
        <v>0</v>
      </c>
      <c r="N42" s="114">
        <f t="shared" si="1"/>
        <v>804</v>
      </c>
      <c r="O42" s="101"/>
      <c r="P42" s="105"/>
      <c r="R42" s="11"/>
    </row>
    <row r="43" spans="2:18" ht="15" customHeight="1">
      <c r="B43" s="394"/>
      <c r="C43" s="382"/>
      <c r="D43" s="489"/>
      <c r="E43" s="490"/>
      <c r="F43" s="315" t="s">
        <v>146</v>
      </c>
      <c r="G43" s="243"/>
      <c r="H43" s="44"/>
      <c r="I43" s="88">
        <v>31588</v>
      </c>
      <c r="J43" s="65">
        <v>1290</v>
      </c>
      <c r="K43" s="114">
        <f t="shared" si="0"/>
        <v>32878</v>
      </c>
      <c r="L43" s="65">
        <v>32392</v>
      </c>
      <c r="M43" s="65">
        <v>1290</v>
      </c>
      <c r="N43" s="114">
        <f t="shared" si="1"/>
        <v>33682</v>
      </c>
      <c r="O43" s="101"/>
      <c r="P43" s="105"/>
      <c r="R43" s="11"/>
    </row>
    <row r="44" spans="2:18" ht="15" customHeight="1">
      <c r="B44" s="394"/>
      <c r="C44" s="382"/>
      <c r="D44" s="495" t="s">
        <v>22</v>
      </c>
      <c r="E44" s="486"/>
      <c r="F44" s="315" t="s">
        <v>144</v>
      </c>
      <c r="G44" s="243"/>
      <c r="H44" s="44"/>
      <c r="I44" s="88">
        <v>81018</v>
      </c>
      <c r="J44" s="65">
        <v>45038</v>
      </c>
      <c r="K44" s="114">
        <f t="shared" si="0"/>
        <v>126056</v>
      </c>
      <c r="L44" s="65">
        <v>80879</v>
      </c>
      <c r="M44" s="65">
        <v>45038</v>
      </c>
      <c r="N44" s="114">
        <f t="shared" si="1"/>
        <v>125917</v>
      </c>
      <c r="O44" s="101"/>
      <c r="P44" s="105"/>
      <c r="R44" s="11"/>
    </row>
    <row r="45" spans="2:18" ht="15" customHeight="1">
      <c r="B45" s="394"/>
      <c r="C45" s="382"/>
      <c r="D45" s="487"/>
      <c r="E45" s="488"/>
      <c r="F45" s="315" t="s">
        <v>145</v>
      </c>
      <c r="G45" s="243"/>
      <c r="H45" s="44"/>
      <c r="I45" s="88">
        <v>-139</v>
      </c>
      <c r="J45" s="92">
        <v>0</v>
      </c>
      <c r="K45" s="114">
        <f t="shared" si="0"/>
        <v>-139</v>
      </c>
      <c r="L45" s="65">
        <v>-646</v>
      </c>
      <c r="M45" s="92">
        <v>0</v>
      </c>
      <c r="N45" s="114">
        <f t="shared" si="1"/>
        <v>-646</v>
      </c>
      <c r="O45" s="101"/>
      <c r="P45" s="105"/>
      <c r="R45" s="11"/>
    </row>
    <row r="46" spans="2:18" ht="15" customHeight="1">
      <c r="B46" s="394"/>
      <c r="C46" s="382"/>
      <c r="D46" s="489"/>
      <c r="E46" s="490"/>
      <c r="F46" s="315" t="s">
        <v>146</v>
      </c>
      <c r="G46" s="243"/>
      <c r="H46" s="44"/>
      <c r="I46" s="88">
        <v>80879</v>
      </c>
      <c r="J46" s="65">
        <v>45038</v>
      </c>
      <c r="K46" s="114">
        <f t="shared" si="0"/>
        <v>125917</v>
      </c>
      <c r="L46" s="65">
        <v>80233</v>
      </c>
      <c r="M46" s="65">
        <v>45038</v>
      </c>
      <c r="N46" s="114">
        <f t="shared" si="1"/>
        <v>125271</v>
      </c>
      <c r="O46" s="101"/>
      <c r="P46" s="105"/>
      <c r="R46" s="11"/>
    </row>
    <row r="47" spans="2:18" ht="15" customHeight="1">
      <c r="B47" s="394"/>
      <c r="C47" s="382"/>
      <c r="D47" s="473" t="s">
        <v>129</v>
      </c>
      <c r="E47" s="474"/>
      <c r="F47" s="315" t="s">
        <v>144</v>
      </c>
      <c r="G47" s="243"/>
      <c r="H47" s="44"/>
      <c r="I47" s="88">
        <v>170406</v>
      </c>
      <c r="J47" s="65">
        <v>73766</v>
      </c>
      <c r="K47" s="114">
        <f t="shared" si="0"/>
        <v>244172</v>
      </c>
      <c r="L47" s="65">
        <v>169887</v>
      </c>
      <c r="M47" s="65">
        <v>73766</v>
      </c>
      <c r="N47" s="114">
        <f t="shared" si="1"/>
        <v>243653</v>
      </c>
      <c r="O47" s="101"/>
      <c r="P47" s="105"/>
      <c r="R47" s="11"/>
    </row>
    <row r="48" spans="2:18" ht="15" customHeight="1">
      <c r="B48" s="394"/>
      <c r="C48" s="382"/>
      <c r="D48" s="475"/>
      <c r="E48" s="476"/>
      <c r="F48" s="315" t="s">
        <v>145</v>
      </c>
      <c r="G48" s="243"/>
      <c r="H48" s="44"/>
      <c r="I48" s="88">
        <v>-519</v>
      </c>
      <c r="J48" s="65">
        <v>0</v>
      </c>
      <c r="K48" s="114">
        <f t="shared" si="0"/>
        <v>-519</v>
      </c>
      <c r="L48" s="65">
        <v>-1187</v>
      </c>
      <c r="M48" s="65">
        <v>-81</v>
      </c>
      <c r="N48" s="114">
        <f t="shared" si="1"/>
        <v>-1268</v>
      </c>
      <c r="O48" s="101"/>
      <c r="P48" s="105"/>
      <c r="R48" s="11"/>
    </row>
    <row r="49" spans="2:18" ht="15" customHeight="1">
      <c r="B49" s="394"/>
      <c r="C49" s="491"/>
      <c r="D49" s="477"/>
      <c r="E49" s="478"/>
      <c r="F49" s="315" t="s">
        <v>146</v>
      </c>
      <c r="G49" s="243"/>
      <c r="H49" s="44"/>
      <c r="I49" s="88">
        <v>169887</v>
      </c>
      <c r="J49" s="65">
        <v>73766</v>
      </c>
      <c r="K49" s="114">
        <f t="shared" si="0"/>
        <v>243653</v>
      </c>
      <c r="L49" s="65">
        <v>168700</v>
      </c>
      <c r="M49" s="65">
        <v>73685</v>
      </c>
      <c r="N49" s="114">
        <f t="shared" si="1"/>
        <v>242385</v>
      </c>
      <c r="O49" s="101"/>
      <c r="P49" s="105"/>
      <c r="R49" s="11"/>
    </row>
    <row r="50" spans="2:18" ht="15" customHeight="1">
      <c r="B50" s="394"/>
      <c r="C50" s="381" t="s">
        <v>181</v>
      </c>
      <c r="D50" s="485" t="s">
        <v>233</v>
      </c>
      <c r="E50" s="486"/>
      <c r="F50" s="315" t="s">
        <v>144</v>
      </c>
      <c r="G50" s="243"/>
      <c r="H50" s="44"/>
      <c r="I50" s="88">
        <v>3306</v>
      </c>
      <c r="J50" s="92">
        <v>0</v>
      </c>
      <c r="K50" s="114">
        <f t="shared" si="0"/>
        <v>3306</v>
      </c>
      <c r="L50" s="65">
        <v>3306</v>
      </c>
      <c r="M50" s="92">
        <v>0</v>
      </c>
      <c r="N50" s="114">
        <f t="shared" si="1"/>
        <v>3306</v>
      </c>
      <c r="O50" s="101"/>
      <c r="P50" s="105"/>
      <c r="R50" s="11"/>
    </row>
    <row r="51" spans="2:18" ht="15" customHeight="1">
      <c r="B51" s="394"/>
      <c r="C51" s="382"/>
      <c r="D51" s="487"/>
      <c r="E51" s="488"/>
      <c r="F51" s="315" t="s">
        <v>145</v>
      </c>
      <c r="G51" s="243"/>
      <c r="H51" s="44"/>
      <c r="I51" s="98">
        <v>0</v>
      </c>
      <c r="J51" s="92">
        <v>0</v>
      </c>
      <c r="K51" s="114">
        <f t="shared" si="0"/>
        <v>0</v>
      </c>
      <c r="L51" s="92">
        <v>0</v>
      </c>
      <c r="M51" s="92">
        <v>0</v>
      </c>
      <c r="N51" s="114">
        <f t="shared" si="1"/>
        <v>0</v>
      </c>
      <c r="O51" s="101"/>
      <c r="P51" s="105"/>
      <c r="R51" s="11"/>
    </row>
    <row r="52" spans="2:18" ht="15" customHeight="1">
      <c r="B52" s="394"/>
      <c r="C52" s="382"/>
      <c r="D52" s="489"/>
      <c r="E52" s="490"/>
      <c r="F52" s="315" t="s">
        <v>146</v>
      </c>
      <c r="G52" s="243"/>
      <c r="H52" s="44"/>
      <c r="I52" s="88">
        <v>3306</v>
      </c>
      <c r="J52" s="92">
        <v>0</v>
      </c>
      <c r="K52" s="114">
        <f t="shared" si="0"/>
        <v>3306</v>
      </c>
      <c r="L52" s="65">
        <v>3306</v>
      </c>
      <c r="M52" s="92">
        <v>0</v>
      </c>
      <c r="N52" s="114">
        <f t="shared" si="1"/>
        <v>3306</v>
      </c>
      <c r="O52" s="101"/>
      <c r="P52" s="105"/>
      <c r="R52" s="11"/>
    </row>
    <row r="53" spans="2:18" ht="15" customHeight="1">
      <c r="B53" s="394"/>
      <c r="C53" s="382"/>
      <c r="D53" s="485" t="s">
        <v>234</v>
      </c>
      <c r="E53" s="486"/>
      <c r="F53" s="315" t="s">
        <v>144</v>
      </c>
      <c r="G53" s="243"/>
      <c r="H53" s="44"/>
      <c r="I53" s="98">
        <v>0</v>
      </c>
      <c r="J53" s="92">
        <v>0</v>
      </c>
      <c r="K53" s="114">
        <f t="shared" si="0"/>
        <v>0</v>
      </c>
      <c r="L53" s="92">
        <v>0</v>
      </c>
      <c r="M53" s="92">
        <v>0</v>
      </c>
      <c r="N53" s="114">
        <f t="shared" si="1"/>
        <v>0</v>
      </c>
      <c r="O53" s="101"/>
      <c r="P53" s="105"/>
      <c r="R53" s="11"/>
    </row>
    <row r="54" spans="2:18" ht="15" customHeight="1">
      <c r="B54" s="394"/>
      <c r="C54" s="382"/>
      <c r="D54" s="487"/>
      <c r="E54" s="488"/>
      <c r="F54" s="315" t="s">
        <v>145</v>
      </c>
      <c r="G54" s="243"/>
      <c r="H54" s="44"/>
      <c r="I54" s="98">
        <v>0</v>
      </c>
      <c r="J54" s="92">
        <v>0</v>
      </c>
      <c r="K54" s="114">
        <f t="shared" si="0"/>
        <v>0</v>
      </c>
      <c r="L54" s="92">
        <v>0</v>
      </c>
      <c r="M54" s="92">
        <v>0</v>
      </c>
      <c r="N54" s="114">
        <f t="shared" si="1"/>
        <v>0</v>
      </c>
      <c r="O54" s="101"/>
      <c r="P54" s="105"/>
      <c r="R54" s="11"/>
    </row>
    <row r="55" spans="2:18" ht="15" customHeight="1">
      <c r="B55" s="394"/>
      <c r="C55" s="382"/>
      <c r="D55" s="489"/>
      <c r="E55" s="490"/>
      <c r="F55" s="315" t="s">
        <v>146</v>
      </c>
      <c r="G55" s="243"/>
      <c r="H55" s="44"/>
      <c r="I55" s="98">
        <v>0</v>
      </c>
      <c r="J55" s="92">
        <v>0</v>
      </c>
      <c r="K55" s="114">
        <f t="shared" si="0"/>
        <v>0</v>
      </c>
      <c r="L55" s="92">
        <v>0</v>
      </c>
      <c r="M55" s="92">
        <v>0</v>
      </c>
      <c r="N55" s="114">
        <f t="shared" si="1"/>
        <v>0</v>
      </c>
      <c r="O55" s="101"/>
      <c r="P55" s="105"/>
      <c r="R55" s="11"/>
    </row>
    <row r="56" spans="2:18" ht="15" customHeight="1">
      <c r="B56" s="394"/>
      <c r="C56" s="382"/>
      <c r="D56" s="485" t="s">
        <v>235</v>
      </c>
      <c r="E56" s="486"/>
      <c r="F56" s="315" t="s">
        <v>144</v>
      </c>
      <c r="G56" s="243"/>
      <c r="H56" s="44"/>
      <c r="I56" s="98">
        <v>0</v>
      </c>
      <c r="J56" s="92">
        <v>0</v>
      </c>
      <c r="K56" s="114">
        <f t="shared" si="0"/>
        <v>0</v>
      </c>
      <c r="L56" s="92">
        <v>0</v>
      </c>
      <c r="M56" s="92">
        <v>0</v>
      </c>
      <c r="N56" s="114">
        <f t="shared" si="1"/>
        <v>0</v>
      </c>
      <c r="O56" s="101"/>
      <c r="P56" s="105"/>
      <c r="R56" s="11"/>
    </row>
    <row r="57" spans="2:18" ht="15" customHeight="1">
      <c r="B57" s="394"/>
      <c r="C57" s="382"/>
      <c r="D57" s="487"/>
      <c r="E57" s="488"/>
      <c r="F57" s="315" t="s">
        <v>145</v>
      </c>
      <c r="G57" s="243"/>
      <c r="H57" s="44"/>
      <c r="I57" s="98">
        <v>0</v>
      </c>
      <c r="J57" s="92">
        <v>0</v>
      </c>
      <c r="K57" s="114">
        <f t="shared" si="0"/>
        <v>0</v>
      </c>
      <c r="L57" s="92">
        <v>0</v>
      </c>
      <c r="M57" s="92">
        <v>0</v>
      </c>
      <c r="N57" s="114">
        <f t="shared" si="1"/>
        <v>0</v>
      </c>
      <c r="O57" s="101"/>
      <c r="P57" s="105"/>
      <c r="R57" s="11"/>
    </row>
    <row r="58" spans="2:18" ht="15" customHeight="1">
      <c r="B58" s="394"/>
      <c r="C58" s="382"/>
      <c r="D58" s="489"/>
      <c r="E58" s="490"/>
      <c r="F58" s="315" t="s">
        <v>146</v>
      </c>
      <c r="G58" s="243"/>
      <c r="H58" s="44"/>
      <c r="I58" s="98">
        <v>0</v>
      </c>
      <c r="J58" s="92">
        <v>0</v>
      </c>
      <c r="K58" s="114">
        <f t="shared" si="0"/>
        <v>0</v>
      </c>
      <c r="L58" s="92">
        <v>0</v>
      </c>
      <c r="M58" s="92">
        <v>0</v>
      </c>
      <c r="N58" s="114">
        <f t="shared" si="1"/>
        <v>0</v>
      </c>
      <c r="O58" s="101"/>
      <c r="P58" s="105"/>
      <c r="R58" s="11"/>
    </row>
    <row r="59" spans="2:18" ht="15" customHeight="1">
      <c r="B59" s="394"/>
      <c r="C59" s="382"/>
      <c r="D59" s="495" t="s">
        <v>22</v>
      </c>
      <c r="E59" s="486"/>
      <c r="F59" s="315" t="s">
        <v>144</v>
      </c>
      <c r="G59" s="243"/>
      <c r="H59" s="44"/>
      <c r="I59" s="98">
        <v>0</v>
      </c>
      <c r="J59" s="92">
        <v>0</v>
      </c>
      <c r="K59" s="114">
        <f t="shared" si="0"/>
        <v>0</v>
      </c>
      <c r="L59" s="92">
        <v>0</v>
      </c>
      <c r="M59" s="92">
        <v>0</v>
      </c>
      <c r="N59" s="114">
        <f t="shared" si="1"/>
        <v>0</v>
      </c>
      <c r="O59" s="101"/>
      <c r="P59" s="105"/>
      <c r="R59" s="11"/>
    </row>
    <row r="60" spans="2:18" ht="15" customHeight="1">
      <c r="B60" s="394"/>
      <c r="C60" s="382"/>
      <c r="D60" s="487"/>
      <c r="E60" s="488"/>
      <c r="F60" s="315" t="s">
        <v>145</v>
      </c>
      <c r="G60" s="243"/>
      <c r="H60" s="44"/>
      <c r="I60" s="98">
        <v>0</v>
      </c>
      <c r="J60" s="92">
        <v>0</v>
      </c>
      <c r="K60" s="114">
        <f t="shared" si="0"/>
        <v>0</v>
      </c>
      <c r="L60" s="92">
        <v>0</v>
      </c>
      <c r="M60" s="92">
        <v>0</v>
      </c>
      <c r="N60" s="114">
        <f t="shared" si="1"/>
        <v>0</v>
      </c>
      <c r="O60" s="101"/>
      <c r="P60" s="105"/>
      <c r="R60" s="11"/>
    </row>
    <row r="61" spans="2:18" ht="15" customHeight="1">
      <c r="B61" s="394"/>
      <c r="C61" s="382"/>
      <c r="D61" s="489"/>
      <c r="E61" s="490"/>
      <c r="F61" s="315" t="s">
        <v>146</v>
      </c>
      <c r="G61" s="243"/>
      <c r="H61" s="44"/>
      <c r="I61" s="98">
        <v>0</v>
      </c>
      <c r="J61" s="92">
        <v>0</v>
      </c>
      <c r="K61" s="114">
        <f t="shared" si="0"/>
        <v>0</v>
      </c>
      <c r="L61" s="92">
        <v>0</v>
      </c>
      <c r="M61" s="92">
        <v>0</v>
      </c>
      <c r="N61" s="114">
        <f t="shared" si="1"/>
        <v>0</v>
      </c>
      <c r="O61" s="101"/>
      <c r="P61" s="105"/>
      <c r="R61" s="11"/>
    </row>
    <row r="62" spans="2:18" ht="15" customHeight="1">
      <c r="B62" s="394"/>
      <c r="C62" s="382"/>
      <c r="D62" s="473" t="s">
        <v>129</v>
      </c>
      <c r="E62" s="474"/>
      <c r="F62" s="315" t="s">
        <v>144</v>
      </c>
      <c r="G62" s="243"/>
      <c r="H62" s="44"/>
      <c r="I62" s="88">
        <v>3306</v>
      </c>
      <c r="J62" s="92">
        <v>0</v>
      </c>
      <c r="K62" s="114">
        <f t="shared" si="0"/>
        <v>3306</v>
      </c>
      <c r="L62" s="65">
        <v>3306</v>
      </c>
      <c r="M62" s="92">
        <v>0</v>
      </c>
      <c r="N62" s="114">
        <f t="shared" si="1"/>
        <v>3306</v>
      </c>
      <c r="O62" s="101"/>
      <c r="P62" s="105"/>
      <c r="R62" s="11"/>
    </row>
    <row r="63" spans="2:18" ht="15" customHeight="1">
      <c r="B63" s="394"/>
      <c r="C63" s="382"/>
      <c r="D63" s="475"/>
      <c r="E63" s="476"/>
      <c r="F63" s="315" t="s">
        <v>145</v>
      </c>
      <c r="G63" s="243"/>
      <c r="H63" s="44"/>
      <c r="I63" s="98">
        <v>0</v>
      </c>
      <c r="J63" s="92">
        <v>0</v>
      </c>
      <c r="K63" s="114">
        <f t="shared" si="0"/>
        <v>0</v>
      </c>
      <c r="L63" s="92">
        <v>0</v>
      </c>
      <c r="M63" s="92">
        <v>0</v>
      </c>
      <c r="N63" s="114">
        <f t="shared" si="1"/>
        <v>0</v>
      </c>
      <c r="O63" s="101"/>
      <c r="P63" s="105"/>
      <c r="R63" s="11"/>
    </row>
    <row r="64" spans="2:18" ht="15" customHeight="1" thickBot="1">
      <c r="B64" s="440"/>
      <c r="C64" s="383"/>
      <c r="D64" s="493"/>
      <c r="E64" s="494"/>
      <c r="F64" s="496" t="s">
        <v>146</v>
      </c>
      <c r="G64" s="497"/>
      <c r="H64" s="50"/>
      <c r="I64" s="93">
        <v>3306</v>
      </c>
      <c r="J64" s="100">
        <v>0</v>
      </c>
      <c r="K64" s="95">
        <f t="shared" si="0"/>
        <v>3306</v>
      </c>
      <c r="L64" s="94">
        <v>3306</v>
      </c>
      <c r="M64" s="100">
        <v>0</v>
      </c>
      <c r="N64" s="95">
        <f t="shared" si="1"/>
        <v>3306</v>
      </c>
      <c r="O64" s="101"/>
      <c r="P64" s="105"/>
      <c r="R64" s="11"/>
    </row>
    <row r="65" ht="12">
      <c r="C65" s="14"/>
    </row>
    <row r="66" ht="12">
      <c r="C66" s="14"/>
    </row>
    <row r="67" ht="12">
      <c r="C67" s="14"/>
    </row>
    <row r="68" spans="3:8" s="6" customFormat="1" ht="12">
      <c r="C68" s="14"/>
      <c r="F68" s="7"/>
      <c r="G68" s="7"/>
      <c r="H68" s="7"/>
    </row>
    <row r="69" spans="3:8" s="6" customFormat="1" ht="12">
      <c r="C69" s="14"/>
      <c r="F69" s="7"/>
      <c r="G69" s="7"/>
      <c r="H69" s="7"/>
    </row>
  </sheetData>
  <sheetProtection/>
  <mergeCells count="63">
    <mergeCell ref="F49:G49"/>
    <mergeCell ref="F60:G60"/>
    <mergeCell ref="F61:G61"/>
    <mergeCell ref="F62:G62"/>
    <mergeCell ref="F63:G63"/>
    <mergeCell ref="F64:G64"/>
    <mergeCell ref="F59:G59"/>
    <mergeCell ref="D17:E22"/>
    <mergeCell ref="F56:G56"/>
    <mergeCell ref="F57:G57"/>
    <mergeCell ref="F58:G58"/>
    <mergeCell ref="D59:E61"/>
    <mergeCell ref="D56:E58"/>
    <mergeCell ref="F54:G54"/>
    <mergeCell ref="F55:G55"/>
    <mergeCell ref="D44:E46"/>
    <mergeCell ref="F43:G43"/>
    <mergeCell ref="C5:C34"/>
    <mergeCell ref="B5:B34"/>
    <mergeCell ref="D23:E28"/>
    <mergeCell ref="F23:F25"/>
    <mergeCell ref="C50:C64"/>
    <mergeCell ref="D50:E52"/>
    <mergeCell ref="F50:G50"/>
    <mergeCell ref="F51:G51"/>
    <mergeCell ref="F52:G52"/>
    <mergeCell ref="D62:E64"/>
    <mergeCell ref="F11:F13"/>
    <mergeCell ref="F26:F28"/>
    <mergeCell ref="F14:F16"/>
    <mergeCell ref="F20:F22"/>
    <mergeCell ref="F48:G48"/>
    <mergeCell ref="F17:F19"/>
    <mergeCell ref="F39:G39"/>
    <mergeCell ref="F40:G40"/>
    <mergeCell ref="F44:G44"/>
    <mergeCell ref="F37:G37"/>
    <mergeCell ref="F42:G42"/>
    <mergeCell ref="D35:E37"/>
    <mergeCell ref="F35:G35"/>
    <mergeCell ref="F36:G36"/>
    <mergeCell ref="D38:E40"/>
    <mergeCell ref="F38:G38"/>
    <mergeCell ref="B35:B64"/>
    <mergeCell ref="D41:E43"/>
    <mergeCell ref="F41:G41"/>
    <mergeCell ref="D53:E55"/>
    <mergeCell ref="F53:G53"/>
    <mergeCell ref="D47:E49"/>
    <mergeCell ref="F47:G47"/>
    <mergeCell ref="C35:C49"/>
    <mergeCell ref="F45:G45"/>
    <mergeCell ref="F46:G46"/>
    <mergeCell ref="L3:N3"/>
    <mergeCell ref="D29:E34"/>
    <mergeCell ref="F29:F31"/>
    <mergeCell ref="F32:F34"/>
    <mergeCell ref="D5:E10"/>
    <mergeCell ref="I3:K3"/>
    <mergeCell ref="F5:F7"/>
    <mergeCell ref="F8:F10"/>
    <mergeCell ref="B3:H4"/>
    <mergeCell ref="D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4" r:id="rId2"/>
  <headerFooter alignWithMargins="0">
    <oddFooter>&amp;C&amp;12　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片岡　侑也</cp:lastModifiedBy>
  <cp:lastPrinted>2023-03-28T06:05:35Z</cp:lastPrinted>
  <dcterms:created xsi:type="dcterms:W3CDTF">1997-01-08T22:48:59Z</dcterms:created>
  <dcterms:modified xsi:type="dcterms:W3CDTF">2023-03-28T06:13:56Z</dcterms:modified>
  <cp:category/>
  <cp:version/>
  <cp:contentType/>
  <cp:contentStatus/>
</cp:coreProperties>
</file>