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D:\各課専用\指導検査課\◎予算\02★補正予算\★R5年度12月補正\生産性向上\補助金運用資料\R8.2月補正\02 要領・手引き\05 HPの更新\"/>
    </mc:Choice>
  </mc:AlternateContent>
  <xr:revisionPtr revIDLastSave="0" documentId="13_ncr:1_{488FB4A9-1226-4F00-AEEF-591932F19D65}" xr6:coauthVersionLast="47" xr6:coauthVersionMax="47" xr10:uidLastSave="{00000000-0000-0000-0000-000000000000}"/>
  <bookViews>
    <workbookView xWindow="28680" yWindow="-75" windowWidth="29040" windowHeight="15720" tabRatio="718" activeTab="1" xr2:uid="{80FA2544-043B-437C-B313-E2BFB914E8DD}"/>
  </bookViews>
  <sheets>
    <sheet name="交付申請→" sheetId="9" r:id="rId1"/>
    <sheet name="入力シート【基本情報】" sheetId="2" r:id="rId2"/>
    <sheet name="入力シート【申請内容】" sheetId="11" r:id="rId3"/>
    <sheet name="第１号様式_事前着手届" sheetId="1" r:id="rId4"/>
    <sheet name="第２号様式_交付申請書" sheetId="5" r:id="rId5"/>
    <sheet name="第２号様式別紙１ 所要額調書" sheetId="17" r:id="rId6"/>
    <sheet name="第２号様式別紙２_算出基礎資料" sheetId="8" r:id="rId7"/>
    <sheet name="第2号様式別紙３_事業計画書" sheetId="23" r:id="rId8"/>
    <sheet name="口座振替依頼書" sheetId="19" r:id="rId9"/>
    <sheet name="(システムの場合)補助対象期間計算表" sheetId="20" r:id="rId10"/>
    <sheet name="（賃上げの場合）賃上げ計算書" sheetId="26" r:id="rId11"/>
    <sheet name="変更・中止→" sheetId="28" r:id="rId12"/>
    <sheet name="第３号様式_変更承認申請書" sheetId="12" r:id="rId13"/>
    <sheet name="第４号様式_中止（廃止）承認申請書" sheetId="13" r:id="rId14"/>
    <sheet name="実績報告→" sheetId="29" r:id="rId15"/>
    <sheet name="第５号様式_実績報告書" sheetId="14" r:id="rId16"/>
    <sheet name="第７号様式_取得財産管理台帳" sheetId="10" r:id="rId17"/>
    <sheet name="その他→" sheetId="30" r:id="rId18"/>
    <sheet name="第６号様式_消費税に係る報告書 " sheetId="24" r:id="rId19"/>
    <sheet name="第8号様式_取得財産処分申請書" sheetId="25" r:id="rId20"/>
    <sheet name="リスト" sheetId="6" r:id="rId21"/>
  </sheets>
  <definedNames>
    <definedName name="_xlnm.Print_Area" localSheetId="9">'(システムの場合)補助対象期間計算表'!$A$1:$E$20</definedName>
    <definedName name="_xlnm.Print_Area" localSheetId="8">口座振替依頼書!$A$2:$Y$39</definedName>
    <definedName name="_xlnm.Print_Area" localSheetId="3">第１号様式_事前着手届!$A$2:$Y$37</definedName>
    <definedName name="_xlnm.Print_Area" localSheetId="4">第２号様式_交付申請書!$A$2:$Y$33</definedName>
    <definedName name="_xlnm.Print_Area" localSheetId="5">'第２号様式別紙１ 所要額調書'!$A$2:$I$40</definedName>
    <definedName name="_xlnm.Print_Area" localSheetId="6">第２号様式別紙２_算出基礎資料!$A$2:$AF$17</definedName>
    <definedName name="_xlnm.Print_Area" localSheetId="7">第2号様式別紙３_事業計画書!$A$2:$Y$29</definedName>
    <definedName name="_xlnm.Print_Area" localSheetId="12">第３号様式_変更承認申請書!$A$1:$Y$34</definedName>
    <definedName name="_xlnm.Print_Area" localSheetId="13">'第４号様式_中止（廃止）承認申請書'!$A$1:$Y$34</definedName>
    <definedName name="_xlnm.Print_Area" localSheetId="15">第５号様式_実績報告書!$A$1:$Y$33</definedName>
    <definedName name="_xlnm.Print_Area" localSheetId="18">'第６号様式_消費税に係る報告書 '!$A$1:$Y$35</definedName>
    <definedName name="_xlnm.Print_Area" localSheetId="16">第７号様式_取得財産管理台帳!$A$1:$H$15</definedName>
    <definedName name="_xlnm.Print_Area" localSheetId="19">第8号様式_取得財産処分申請書!$A$1:$Y$35</definedName>
    <definedName name="_xlnm.Print_Area" localSheetId="1">入力シート【基本情報】!$A$1:$F$64</definedName>
    <definedName name="_xlnm.Print_Area" localSheetId="2">入力シート【申請内容】!$A$1:$I$38</definedName>
    <definedName name="_xlnm.Print_Titles" localSheetId="5">'第２号様式別紙１ 所要額調書'!$2:$9</definedName>
    <definedName name="バックオフィス_種類">リスト!$D$3:$D$5</definedName>
    <definedName name="バックオフィス_中止">リスト!$I$3:$I$4</definedName>
    <definedName name="設備等導入_種類">リスト!$E$3:$E$7</definedName>
    <definedName name="設備等導入_処遇">リスト!$C$3:$C$6</definedName>
    <definedName name="設備等導入_中止">リスト!$J$3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0" l="1"/>
  <c r="I39" i="17"/>
  <c r="C38" i="11"/>
  <c r="C37" i="11"/>
  <c r="C36" i="11"/>
  <c r="C34" i="2"/>
  <c r="C33" i="2"/>
  <c r="B40" i="17"/>
  <c r="H27" i="2"/>
  <c r="A15" i="12" l="1"/>
  <c r="E34" i="2"/>
  <c r="E10" i="17" l="1"/>
  <c r="L12" i="17" s="1"/>
  <c r="H18" i="11"/>
  <c r="G18" i="11"/>
  <c r="F18" i="11"/>
  <c r="L9" i="1"/>
  <c r="A16" i="24"/>
  <c r="A16" i="25"/>
  <c r="A15" i="14"/>
  <c r="C11" i="20"/>
  <c r="I16" i="20"/>
  <c r="E18" i="11"/>
  <c r="I30" i="11" l="1"/>
  <c r="A5" i="1"/>
  <c r="L9" i="25"/>
  <c r="L8" i="25"/>
  <c r="L7" i="25"/>
  <c r="B22" i="24"/>
  <c r="L9" i="24"/>
  <c r="L8" i="24"/>
  <c r="L7" i="24"/>
  <c r="H9" i="10"/>
  <c r="G9" i="10"/>
  <c r="F9" i="10"/>
  <c r="A9" i="10"/>
  <c r="B6" i="10"/>
  <c r="J21" i="14"/>
  <c r="L9" i="14"/>
  <c r="L8" i="14"/>
  <c r="L7" i="14"/>
  <c r="Q3" i="14"/>
  <c r="B29" i="13"/>
  <c r="B26" i="13"/>
  <c r="A15" i="13"/>
  <c r="L9" i="13"/>
  <c r="L8" i="13"/>
  <c r="L7" i="13"/>
  <c r="Q3" i="13"/>
  <c r="G22" i="12"/>
  <c r="G19" i="12"/>
  <c r="L9" i="12"/>
  <c r="L8" i="12"/>
  <c r="L7" i="12"/>
  <c r="Q3" i="12"/>
  <c r="Q4" i="19"/>
  <c r="G19" i="19"/>
  <c r="G18" i="19"/>
  <c r="G17" i="19"/>
  <c r="G16" i="19"/>
  <c r="G15" i="19"/>
  <c r="G14" i="19"/>
  <c r="L11" i="19"/>
  <c r="L10" i="19"/>
  <c r="L9" i="19"/>
  <c r="L8" i="19"/>
  <c r="L7" i="19"/>
  <c r="L6" i="19"/>
  <c r="G6" i="8"/>
  <c r="P14" i="8"/>
  <c r="P13" i="8"/>
  <c r="P12" i="8"/>
  <c r="V14" i="8"/>
  <c r="V13" i="8"/>
  <c r="V12" i="8"/>
  <c r="T14" i="8"/>
  <c r="T13" i="8"/>
  <c r="T12" i="8"/>
  <c r="L14" i="8"/>
  <c r="L13" i="8"/>
  <c r="L12" i="8"/>
  <c r="B12" i="8"/>
  <c r="B13" i="8"/>
  <c r="B14" i="8"/>
  <c r="L11" i="8"/>
  <c r="I11" i="8"/>
  <c r="B11" i="8"/>
  <c r="E24" i="11"/>
  <c r="C4" i="17"/>
  <c r="C6" i="17"/>
  <c r="X31" i="5"/>
  <c r="X30" i="5"/>
  <c r="L10" i="5"/>
  <c r="L9" i="5"/>
  <c r="L8" i="5"/>
  <c r="Q4" i="5"/>
  <c r="B24" i="1"/>
  <c r="K20" i="1"/>
  <c r="L10" i="1"/>
  <c r="L8" i="1"/>
  <c r="Q4" i="1"/>
  <c r="E21" i="23"/>
  <c r="E20" i="23"/>
  <c r="E19" i="23"/>
  <c r="E10" i="23"/>
  <c r="E11" i="23"/>
  <c r="E12" i="23"/>
  <c r="E13" i="23"/>
  <c r="E14" i="23"/>
  <c r="E15" i="23"/>
  <c r="E18" i="23"/>
  <c r="E17" i="23"/>
  <c r="E16" i="23"/>
  <c r="Z14" i="8" l="1"/>
  <c r="Z13" i="8"/>
  <c r="Z12" i="8"/>
  <c r="D1" i="25"/>
  <c r="D1" i="24"/>
  <c r="C1" i="10"/>
  <c r="D1" i="14"/>
  <c r="V11" i="8"/>
  <c r="T11" i="8"/>
  <c r="P11" i="8"/>
  <c r="A3" i="17"/>
  <c r="Z11" i="8" l="1"/>
  <c r="I25" i="17" l="1"/>
  <c r="I31" i="17"/>
  <c r="L11" i="17" l="1"/>
  <c r="D1" i="13"/>
  <c r="K27" i="11"/>
  <c r="K26" i="11"/>
  <c r="B33" i="13" s="1"/>
  <c r="H35" i="11"/>
  <c r="G35" i="11"/>
  <c r="F35" i="11"/>
  <c r="H34" i="11"/>
  <c r="G34" i="11"/>
  <c r="F34" i="11"/>
  <c r="H33" i="11"/>
  <c r="G33" i="11"/>
  <c r="F33" i="11"/>
  <c r="H32" i="11"/>
  <c r="G32" i="11"/>
  <c r="F32" i="11"/>
  <c r="H31" i="11"/>
  <c r="G31" i="11"/>
  <c r="F31" i="11"/>
  <c r="H30" i="11"/>
  <c r="G30" i="11"/>
  <c r="F30" i="11"/>
  <c r="H29" i="11"/>
  <c r="G29" i="11"/>
  <c r="F29" i="11"/>
  <c r="H28" i="11"/>
  <c r="G28" i="11"/>
  <c r="F28" i="11"/>
  <c r="H25" i="11"/>
  <c r="G25" i="11"/>
  <c r="F25" i="11"/>
  <c r="H24" i="11"/>
  <c r="G24" i="11"/>
  <c r="F24" i="11"/>
  <c r="C10" i="26"/>
  <c r="C16" i="26"/>
  <c r="C37" i="26"/>
  <c r="C27" i="26"/>
  <c r="C15" i="26"/>
  <c r="C36" i="26"/>
  <c r="C33" i="26"/>
  <c r="C26" i="26"/>
  <c r="C23" i="26"/>
  <c r="C9" i="26"/>
  <c r="A10" i="10" l="1"/>
  <c r="C17" i="26"/>
  <c r="E34" i="11" l="1"/>
  <c r="E9" i="10" s="1"/>
  <c r="E35" i="11"/>
  <c r="E33" i="11"/>
  <c r="E32" i="11"/>
  <c r="C9" i="10" s="1"/>
  <c r="E31" i="11"/>
  <c r="E30" i="11"/>
  <c r="E29" i="11"/>
  <c r="E28" i="11"/>
  <c r="E25" i="11"/>
  <c r="B9" i="10" l="1"/>
  <c r="B21" i="13"/>
  <c r="D9" i="10"/>
  <c r="X31" i="14"/>
  <c r="X32" i="12"/>
  <c r="D2" i="1"/>
  <c r="D2" i="5"/>
  <c r="I14" i="8" l="1"/>
  <c r="I13" i="8"/>
  <c r="I12" i="8"/>
  <c r="AC20" i="1" l="1"/>
  <c r="AD20" i="1" l="1"/>
  <c r="I24" i="11"/>
  <c r="I28" i="11"/>
  <c r="I31" i="11"/>
  <c r="I32" i="11"/>
  <c r="I33" i="11"/>
  <c r="I35" i="11"/>
  <c r="AA20" i="1" l="1"/>
  <c r="K6" i="11" l="1"/>
  <c r="F4" i="11" s="1"/>
  <c r="L7" i="11"/>
  <c r="X30" i="14" s="1"/>
  <c r="P5" i="6" l="1"/>
  <c r="P4" i="6"/>
  <c r="P3" i="6"/>
  <c r="P2" i="6"/>
  <c r="E12" i="10"/>
  <c r="E11" i="10"/>
  <c r="E10" i="10"/>
  <c r="F10" i="10"/>
  <c r="H12" i="10"/>
  <c r="G12" i="10"/>
  <c r="F12" i="10"/>
  <c r="C12" i="10"/>
  <c r="B12" i="10"/>
  <c r="A12" i="10"/>
  <c r="H28" i="17"/>
  <c r="G28" i="17"/>
  <c r="I28" i="17" s="1"/>
  <c r="H22" i="17"/>
  <c r="G22" i="17"/>
  <c r="I22" i="17" l="1"/>
  <c r="D12" i="10"/>
  <c r="C17" i="20"/>
  <c r="C2" i="23" l="1"/>
  <c r="J16" i="20" l="1"/>
  <c r="K16" i="20" l="1"/>
  <c r="L16" i="20" s="1"/>
  <c r="C31" i="2"/>
  <c r="C30" i="2"/>
  <c r="C18" i="2"/>
  <c r="C17" i="2"/>
  <c r="H7" i="20" l="1"/>
  <c r="H8" i="20"/>
  <c r="H9" i="20"/>
  <c r="H10" i="20"/>
  <c r="H11" i="20"/>
  <c r="H12" i="20"/>
  <c r="H13" i="20"/>
  <c r="H14" i="20"/>
  <c r="H15" i="20"/>
  <c r="H6" i="20"/>
  <c r="J15" i="20" l="1"/>
  <c r="I15" i="20"/>
  <c r="J14" i="20"/>
  <c r="I14" i="20"/>
  <c r="J10" i="20"/>
  <c r="I10" i="20"/>
  <c r="J8" i="20"/>
  <c r="I8" i="20"/>
  <c r="J6" i="20"/>
  <c r="I6" i="20"/>
  <c r="J13" i="20"/>
  <c r="I13" i="20"/>
  <c r="J12" i="20"/>
  <c r="I12" i="20"/>
  <c r="J9" i="20"/>
  <c r="I9" i="20"/>
  <c r="J7" i="20"/>
  <c r="I7" i="20"/>
  <c r="J11" i="20"/>
  <c r="I11" i="20"/>
  <c r="K7" i="20" l="1"/>
  <c r="L7" i="20" s="1"/>
  <c r="K6" i="20"/>
  <c r="L6" i="20" s="1"/>
  <c r="K12" i="20"/>
  <c r="L12" i="20" s="1"/>
  <c r="K15" i="20"/>
  <c r="L15" i="20" s="1"/>
  <c r="K8" i="20"/>
  <c r="L8" i="20" s="1"/>
  <c r="K11" i="20"/>
  <c r="L11" i="20" s="1"/>
  <c r="K14" i="20"/>
  <c r="L14" i="20" s="1"/>
  <c r="K10" i="20"/>
  <c r="L10" i="20" s="1"/>
  <c r="K9" i="20"/>
  <c r="L9" i="20" s="1"/>
  <c r="K13" i="20"/>
  <c r="L13" i="20" s="1"/>
  <c r="L12" i="11"/>
  <c r="M12" i="11"/>
  <c r="K12" i="11"/>
  <c r="K11" i="11"/>
  <c r="L11" i="11"/>
  <c r="M11" i="11"/>
  <c r="L10" i="11"/>
  <c r="M10" i="11"/>
  <c r="K10" i="11"/>
  <c r="I18" i="11"/>
  <c r="I34" i="11" s="1"/>
  <c r="I4" i="2"/>
  <c r="D1" i="12"/>
  <c r="L17" i="20" l="1"/>
  <c r="C12" i="20" s="1"/>
  <c r="C18" i="20" s="1"/>
  <c r="K17" i="20"/>
  <c r="I61" i="2"/>
  <c r="I39" i="2"/>
  <c r="C19" i="20" l="1"/>
  <c r="K3" i="17"/>
  <c r="I48" i="2"/>
  <c r="I25" i="2"/>
  <c r="B10" i="17" l="1"/>
  <c r="D14" i="17"/>
  <c r="D11" i="17"/>
  <c r="B16" i="17"/>
  <c r="B28" i="17"/>
  <c r="B22" i="17"/>
  <c r="D17" i="17"/>
  <c r="D29" i="17"/>
  <c r="D26" i="17"/>
  <c r="G31" i="17"/>
  <c r="H25" i="17"/>
  <c r="H31" i="17"/>
  <c r="G25" i="17"/>
  <c r="D23" i="17"/>
  <c r="D32" i="17"/>
  <c r="I38" i="17"/>
  <c r="H13" i="17"/>
  <c r="I14" i="2"/>
  <c r="H16" i="17"/>
  <c r="L28" i="19"/>
  <c r="L31" i="19"/>
  <c r="L32" i="19"/>
  <c r="N8" i="19"/>
  <c r="L30" i="19"/>
  <c r="L29" i="19"/>
  <c r="I53" i="2"/>
  <c r="H5" i="6" l="1"/>
  <c r="H10" i="10"/>
  <c r="H11" i="10"/>
  <c r="F11" i="10"/>
  <c r="G11" i="10"/>
  <c r="A11" i="10"/>
  <c r="B10" i="10"/>
  <c r="B11" i="10"/>
  <c r="G10" i="10"/>
  <c r="I2" i="17" l="1"/>
  <c r="H3" i="6"/>
  <c r="H4" i="6"/>
  <c r="D20" i="17"/>
  <c r="H10" i="17"/>
  <c r="H34" i="17" s="1"/>
  <c r="C10" i="10" l="1"/>
  <c r="D10" i="10" s="1"/>
  <c r="C11" i="10"/>
  <c r="D11" i="10" s="1"/>
  <c r="H19" i="17"/>
  <c r="H35" i="17" s="1"/>
  <c r="N9" i="14"/>
  <c r="N9" i="13"/>
  <c r="N9" i="12"/>
  <c r="V15" i="8"/>
  <c r="L15" i="8"/>
  <c r="A12" i="8"/>
  <c r="A13" i="8" s="1"/>
  <c r="G10" i="17" l="1"/>
  <c r="I10" i="17" s="1"/>
  <c r="G16" i="17"/>
  <c r="I16" i="17" s="1"/>
  <c r="Z15" i="8"/>
  <c r="I34" i="17" l="1"/>
  <c r="I37" i="17" s="1"/>
  <c r="G34" i="17"/>
  <c r="G13" i="17"/>
  <c r="I13" i="17" s="1"/>
  <c r="G19" i="17"/>
  <c r="I19" i="17" s="1"/>
  <c r="J21" i="5" l="1"/>
  <c r="G35" i="17"/>
  <c r="I35" i="17" l="1"/>
  <c r="J23" i="14" s="1"/>
  <c r="J2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小谷　慎太</author>
  </authors>
  <commentList>
    <comment ref="C9" authorId="0" shapeId="0" xr:uid="{62A780CD-B208-4C73-B290-080CDB2A08D7}">
      <text>
        <r>
          <rPr>
            <b/>
            <sz val="9"/>
            <color indexed="81"/>
            <rFont val="MS P ゴシック"/>
            <family val="3"/>
            <charset val="128"/>
          </rPr>
          <t>システム利用を開始日（契約初日）を記入
例
利用期間　R8.10.1～R9.9.30の場合→　R8.10.1</t>
        </r>
      </text>
    </comment>
    <comment ref="C10" authorId="0" shapeId="0" xr:uid="{02EF0BF0-84A3-4819-AC12-8D1D4C523138}">
      <text>
        <r>
          <rPr>
            <b/>
            <sz val="9"/>
            <color indexed="81"/>
            <rFont val="MS P ゴシック"/>
            <family val="3"/>
            <charset val="128"/>
          </rPr>
          <t>システム利用の終了日(契約満了日)を記入
例
利用期間　R8.10.1～R9.9.30のの場合→　R8.9.30</t>
        </r>
      </text>
    </comment>
  </commentList>
</comments>
</file>

<file path=xl/sharedStrings.xml><?xml version="1.0" encoding="utf-8"?>
<sst xmlns="http://schemas.openxmlformats.org/spreadsheetml/2006/main" count="712" uniqueCount="435">
  <si>
    <t>別記</t>
    <phoneticPr fontId="1"/>
  </si>
  <si>
    <t>　京都府知事　様</t>
    <phoneticPr fontId="1"/>
  </si>
  <si>
    <t>申請者</t>
  </si>
  <si>
    <t>第１号様式（第５条関係）</t>
    <phoneticPr fontId="1"/>
  </si>
  <si>
    <t>記</t>
    <rPh sb="0" eb="1">
      <t>キ</t>
    </rPh>
    <phoneticPr fontId="1"/>
  </si>
  <si>
    <t>１</t>
    <phoneticPr fontId="1"/>
  </si>
  <si>
    <t>２</t>
    <phoneticPr fontId="1"/>
  </si>
  <si>
    <t>着手（予定）年月日</t>
    <phoneticPr fontId="1"/>
  </si>
  <si>
    <t>事前着手の理由</t>
    <phoneticPr fontId="1"/>
  </si>
  <si>
    <t>別記条件
　本事業については、補助金の交付申請日から交付決定を受けるまでの間において、変更を行わないこと。</t>
    <phoneticPr fontId="1"/>
  </si>
  <si>
    <t>交付申請日</t>
    <rPh sb="0" eb="5">
      <t>コウフシンセイビ</t>
    </rPh>
    <phoneticPr fontId="1"/>
  </si>
  <si>
    <t>事前着手日</t>
    <rPh sb="0" eb="5">
      <t>ジゼンチャクシュビ</t>
    </rPh>
    <phoneticPr fontId="1"/>
  </si>
  <si>
    <t>事前着手の理由</t>
    <rPh sb="0" eb="4">
      <t>ジゼンチャクシュ</t>
    </rPh>
    <rPh sb="5" eb="7">
      <t>リユウ</t>
    </rPh>
    <phoneticPr fontId="1"/>
  </si>
  <si>
    <t>第２号様式（第６条関係）</t>
    <phoneticPr fontId="1"/>
  </si>
  <si>
    <t>交付申請額</t>
    <phoneticPr fontId="1"/>
  </si>
  <si>
    <t>円</t>
    <rPh sb="0" eb="1">
      <t>エン</t>
    </rPh>
    <phoneticPr fontId="1"/>
  </si>
  <si>
    <t>添付資料</t>
    <rPh sb="0" eb="4">
      <t>テンプシリョウ</t>
    </rPh>
    <phoneticPr fontId="1"/>
  </si>
  <si>
    <t>補助対象経費の算出基礎資料（別記第２号様式　別紙２）</t>
  </si>
  <si>
    <t>補助対象経費に係る見積書の写し</t>
  </si>
  <si>
    <t>購入する機器等のカタログ又は参加する研修等の開催案内</t>
  </si>
  <si>
    <t>国又は地方公共団体による本補助金と対象及び目的を同じくする補助金を活用している場合には、当該補助金の交付申請書等の写し</t>
  </si>
  <si>
    <t>その他参考となる資料</t>
  </si>
  <si>
    <t>口座振替依頼書</t>
  </si>
  <si>
    <t>資料種別</t>
    <rPh sb="0" eb="4">
      <t>シリョウシュベツ</t>
    </rPh>
    <phoneticPr fontId="1"/>
  </si>
  <si>
    <t>別表１の２の項補助率の欄の（１）に該当する場合には、その実施状況がわかる資料</t>
  </si>
  <si>
    <t>提出</t>
    <rPh sb="0" eb="2">
      <t>テイシュツ</t>
    </rPh>
    <phoneticPr fontId="1"/>
  </si>
  <si>
    <t>必須</t>
    <rPh sb="0" eb="2">
      <t>ヒッス</t>
    </rPh>
    <phoneticPr fontId="1"/>
  </si>
  <si>
    <t>事前着手の有無</t>
    <rPh sb="0" eb="4">
      <t>ジゼンチャクシュ</t>
    </rPh>
    <rPh sb="5" eb="7">
      <t>ウム</t>
    </rPh>
    <phoneticPr fontId="1"/>
  </si>
  <si>
    <t>(１)</t>
    <phoneticPr fontId="1"/>
  </si>
  <si>
    <t>(２)</t>
  </si>
  <si>
    <t>(３)</t>
  </si>
  <si>
    <t>(４)</t>
  </si>
  <si>
    <t>(５)</t>
  </si>
  <si>
    <t>(６)</t>
  </si>
  <si>
    <t>(７)</t>
  </si>
  <si>
    <t>(８)</t>
  </si>
  <si>
    <t>(９)</t>
  </si>
  <si>
    <t>会社名</t>
    <rPh sb="0" eb="3">
      <t>カイシャメイ</t>
    </rPh>
    <phoneticPr fontId="1"/>
  </si>
  <si>
    <t>代表者　役職</t>
    <rPh sb="0" eb="3">
      <t>ダイヒョウシャ</t>
    </rPh>
    <rPh sb="4" eb="6">
      <t>ヤクショク</t>
    </rPh>
    <phoneticPr fontId="1"/>
  </si>
  <si>
    <t>代表者　氏名</t>
    <rPh sb="0" eb="3">
      <t>ダイヒョウシャ</t>
    </rPh>
    <rPh sb="4" eb="6">
      <t>シメイ</t>
    </rPh>
    <phoneticPr fontId="1"/>
  </si>
  <si>
    <t>会社所在地</t>
    <rPh sb="0" eb="2">
      <t>カイシャ</t>
    </rPh>
    <rPh sb="2" eb="5">
      <t>ショザイチ</t>
    </rPh>
    <phoneticPr fontId="1"/>
  </si>
  <si>
    <t>代表取締役</t>
    <rPh sb="0" eb="5">
      <t>ダイヒョウトリシマリヤク</t>
    </rPh>
    <phoneticPr fontId="1"/>
  </si>
  <si>
    <t>申請する事業</t>
    <rPh sb="0" eb="2">
      <t>シンセイ</t>
    </rPh>
    <rPh sb="4" eb="6">
      <t>ジギョウ</t>
    </rPh>
    <phoneticPr fontId="1"/>
  </si>
  <si>
    <t>リスト</t>
    <phoneticPr fontId="1"/>
  </si>
  <si>
    <t>事業名</t>
    <rPh sb="0" eb="3">
      <t>ジギョウメイ</t>
    </rPh>
    <phoneticPr fontId="1"/>
  </si>
  <si>
    <t>事前着手</t>
    <rPh sb="0" eb="4">
      <t>ジゼンチャクシュ</t>
    </rPh>
    <phoneticPr fontId="1"/>
  </si>
  <si>
    <t>事前着手する</t>
    <rPh sb="0" eb="4">
      <t>ジゼンチャクシュ</t>
    </rPh>
    <phoneticPr fontId="1"/>
  </si>
  <si>
    <t>事前着手しない</t>
    <rPh sb="0" eb="4">
      <t>ジゼンチャクシュ</t>
    </rPh>
    <phoneticPr fontId="1"/>
  </si>
  <si>
    <t xml:space="preserve"> 補助対象事業者名：</t>
    <rPh sb="5" eb="7">
      <t>ジギョウ</t>
    </rPh>
    <phoneticPr fontId="6"/>
  </si>
  <si>
    <t>交付申請理由：</t>
    <rPh sb="0" eb="4">
      <t>コウフシンセイ</t>
    </rPh>
    <rPh sb="4" eb="6">
      <t>リユウ</t>
    </rPh>
    <phoneticPr fontId="6"/>
  </si>
  <si>
    <t>補助対象経費の名称</t>
    <rPh sb="0" eb="2">
      <t>ホジョ</t>
    </rPh>
    <rPh sb="2" eb="6">
      <t>タイショウケイヒ</t>
    </rPh>
    <rPh sb="7" eb="9">
      <t>メイショウ</t>
    </rPh>
    <phoneticPr fontId="6"/>
  </si>
  <si>
    <t>補助対象経費①
(税抜き額）</t>
    <rPh sb="0" eb="4">
      <t>ホ</t>
    </rPh>
    <rPh sb="4" eb="6">
      <t>ケイヒ</t>
    </rPh>
    <rPh sb="9" eb="11">
      <t>ゼイヌ</t>
    </rPh>
    <rPh sb="12" eb="13">
      <t>ガク</t>
    </rPh>
    <phoneticPr fontId="6"/>
  </si>
  <si>
    <t>国又は地方公共団体補助金額②</t>
    <rPh sb="0" eb="1">
      <t>クニ</t>
    </rPh>
    <rPh sb="1" eb="2">
      <t>マタ</t>
    </rPh>
    <rPh sb="3" eb="5">
      <t>チホウ</t>
    </rPh>
    <rPh sb="5" eb="7">
      <t>コウキョウ</t>
    </rPh>
    <rPh sb="7" eb="9">
      <t>ダンタイ</t>
    </rPh>
    <rPh sb="9" eb="12">
      <t>ホジョキン</t>
    </rPh>
    <rPh sb="12" eb="13">
      <t>ガク</t>
    </rPh>
    <phoneticPr fontId="6"/>
  </si>
  <si>
    <t>補助所要額
③（(①－②)×(補助率)）</t>
    <rPh sb="2" eb="4">
      <t>ショヨウ</t>
    </rPh>
    <rPh sb="15" eb="17">
      <t>ホジョ</t>
    </rPh>
    <rPh sb="17" eb="18">
      <t>リツ</t>
    </rPh>
    <phoneticPr fontId="6"/>
  </si>
  <si>
    <t>ア</t>
    <phoneticPr fontId="6"/>
  </si>
  <si>
    <t>イ</t>
    <phoneticPr fontId="6"/>
  </si>
  <si>
    <t>着手</t>
    <rPh sb="0" eb="2">
      <t>チャクシュ</t>
    </rPh>
    <phoneticPr fontId="6"/>
  </si>
  <si>
    <t>―</t>
    <phoneticPr fontId="6"/>
  </si>
  <si>
    <t>完了</t>
    <rPh sb="0" eb="2">
      <t>カンリョウ</t>
    </rPh>
    <phoneticPr fontId="6"/>
  </si>
  <si>
    <t>計</t>
    <rPh sb="0" eb="1">
      <t>ケイ</t>
    </rPh>
    <phoneticPr fontId="6"/>
  </si>
  <si>
    <t>機器を購入し、活用することで業務の効率化、高精度化を図り労働者の働き方改革を推進するため</t>
    <phoneticPr fontId="1"/>
  </si>
  <si>
    <t>別記第２号様式 別紙１</t>
    <rPh sb="0" eb="2">
      <t>ベッキ</t>
    </rPh>
    <rPh sb="2" eb="3">
      <t>ダイ</t>
    </rPh>
    <rPh sb="4" eb="5">
      <t>ゴウ</t>
    </rPh>
    <rPh sb="5" eb="7">
      <t>ヨウシキ</t>
    </rPh>
    <rPh sb="8" eb="10">
      <t>ベッシ</t>
    </rPh>
    <phoneticPr fontId="6"/>
  </si>
  <si>
    <t>※１　価格は全て税抜きで表記すること。</t>
    <rPh sb="3" eb="5">
      <t>カカク</t>
    </rPh>
    <rPh sb="6" eb="7">
      <t>スベ</t>
    </rPh>
    <rPh sb="8" eb="9">
      <t>ゼイ</t>
    </rPh>
    <rPh sb="9" eb="10">
      <t>ヌ</t>
    </rPh>
    <rPh sb="12" eb="14">
      <t>ヒョウキ</t>
    </rPh>
    <phoneticPr fontId="6"/>
  </si>
  <si>
    <t>送料等
（d）</t>
    <rPh sb="0" eb="2">
      <t>ソウリョウ</t>
    </rPh>
    <rPh sb="2" eb="3">
      <t>トウ</t>
    </rPh>
    <phoneticPr fontId="6"/>
  </si>
  <si>
    <t>数量
（c）</t>
    <rPh sb="0" eb="2">
      <t>スウリョウ</t>
    </rPh>
    <phoneticPr fontId="6"/>
  </si>
  <si>
    <t>単価
（b）</t>
    <rPh sb="0" eb="2">
      <t>タンカ</t>
    </rPh>
    <phoneticPr fontId="6"/>
  </si>
  <si>
    <t>初期費用（a）</t>
    <rPh sb="0" eb="2">
      <t>ショキ</t>
    </rPh>
    <rPh sb="2" eb="4">
      <t>ヒヨウ</t>
    </rPh>
    <phoneticPr fontId="6"/>
  </si>
  <si>
    <t>書類種別</t>
    <rPh sb="0" eb="2">
      <t>ショルイ</t>
    </rPh>
    <rPh sb="2" eb="4">
      <t>シュベツ</t>
    </rPh>
    <phoneticPr fontId="6"/>
  </si>
  <si>
    <t>会社名（メーカー）</t>
    <rPh sb="0" eb="3">
      <t>カイシャメイ</t>
    </rPh>
    <phoneticPr fontId="6"/>
  </si>
  <si>
    <t>N0</t>
  </si>
  <si>
    <t>（単位：円)</t>
    <rPh sb="1" eb="3">
      <t>タンイ</t>
    </rPh>
    <phoneticPr fontId="1"/>
  </si>
  <si>
    <t>補助対象事業者名：</t>
    <rPh sb="4" eb="6">
      <t>ジギョウ</t>
    </rPh>
    <phoneticPr fontId="6"/>
  </si>
  <si>
    <t>補助対象経費の算出基礎資料</t>
    <phoneticPr fontId="6"/>
  </si>
  <si>
    <t>別記第２号様式 別紙２</t>
    <phoneticPr fontId="6"/>
  </si>
  <si>
    <t>第７号様式（第14条関係）</t>
    <phoneticPr fontId="1"/>
  </si>
  <si>
    <t>取得財産等管理台帳</t>
    <rPh sb="0" eb="9">
      <t>シュトクザイサントウカンリダイチョウ</t>
    </rPh>
    <phoneticPr fontId="1"/>
  </si>
  <si>
    <t>財産名</t>
    <rPh sb="0" eb="3">
      <t>ザイサンメイ</t>
    </rPh>
    <phoneticPr fontId="1"/>
  </si>
  <si>
    <t>規格</t>
    <rPh sb="0" eb="2">
      <t>キカク</t>
    </rPh>
    <phoneticPr fontId="1"/>
  </si>
  <si>
    <t>数量</t>
    <rPh sb="0" eb="2">
      <t>スウリョウ</t>
    </rPh>
    <phoneticPr fontId="1"/>
  </si>
  <si>
    <t>単価</t>
    <rPh sb="0" eb="2">
      <t>タンカ</t>
    </rPh>
    <phoneticPr fontId="1"/>
  </si>
  <si>
    <t>金額</t>
    <rPh sb="0" eb="2">
      <t>キンガク</t>
    </rPh>
    <phoneticPr fontId="1"/>
  </si>
  <si>
    <t>保管場所
又は設置場所</t>
    <rPh sb="0" eb="4">
      <t>ホカンバショ</t>
    </rPh>
    <rPh sb="5" eb="6">
      <t>マタ</t>
    </rPh>
    <rPh sb="7" eb="11">
      <t>セッチバショ</t>
    </rPh>
    <phoneticPr fontId="1"/>
  </si>
  <si>
    <t>備考</t>
    <rPh sb="0" eb="2">
      <t>ビコウ</t>
    </rPh>
    <phoneticPr fontId="1"/>
  </si>
  <si>
    <t>取得年月日
（納品日）</t>
    <rPh sb="0" eb="5">
      <t>シュトクネンガッピ</t>
    </rPh>
    <rPh sb="7" eb="10">
      <t>ノウヒンビ</t>
    </rPh>
    <phoneticPr fontId="1"/>
  </si>
  <si>
    <t>注　数量は、同一規格であれば一括して記載して差し支えありません。ただし、単価が異なる場合にはそれぞれして記載してください。</t>
    <phoneticPr fontId="1"/>
  </si>
  <si>
    <t>見積書</t>
    <rPh sb="0" eb="3">
      <t>ミツモリショ</t>
    </rPh>
    <phoneticPr fontId="1"/>
  </si>
  <si>
    <t>着手日</t>
    <rPh sb="0" eb="3">
      <t>チャクシュビ</t>
    </rPh>
    <phoneticPr fontId="1"/>
  </si>
  <si>
    <t>完了(予定)日</t>
    <rPh sb="0" eb="2">
      <t>カンリョウ</t>
    </rPh>
    <rPh sb="3" eb="5">
      <t>ヨテイ</t>
    </rPh>
    <rPh sb="6" eb="7">
      <t>ヒ</t>
    </rPh>
    <phoneticPr fontId="1"/>
  </si>
  <si>
    <t>労働者の処遇改善の有無</t>
    <rPh sb="0" eb="3">
      <t>ロウドウシャ</t>
    </rPh>
    <rPh sb="4" eb="8">
      <t>ショグウカイゼン</t>
    </rPh>
    <rPh sb="9" eb="11">
      <t>ウム</t>
    </rPh>
    <phoneticPr fontId="1"/>
  </si>
  <si>
    <t>補助対象経費の種別</t>
    <rPh sb="0" eb="6">
      <t>ホジョタイショウケイヒ</t>
    </rPh>
    <rPh sb="7" eb="9">
      <t>シュベツ</t>
    </rPh>
    <phoneticPr fontId="1"/>
  </si>
  <si>
    <t>測量機器</t>
    <rPh sb="0" eb="4">
      <t>ソクリョウキキ</t>
    </rPh>
    <phoneticPr fontId="1"/>
  </si>
  <si>
    <t>建設機械</t>
    <rPh sb="0" eb="4">
      <t>ケンセツキカイ</t>
    </rPh>
    <phoneticPr fontId="1"/>
  </si>
  <si>
    <t>ICT機器</t>
    <rPh sb="3" eb="5">
      <t>キキ</t>
    </rPh>
    <phoneticPr fontId="1"/>
  </si>
  <si>
    <t>その他</t>
    <rPh sb="2" eb="3">
      <t>タ</t>
    </rPh>
    <phoneticPr fontId="1"/>
  </si>
  <si>
    <t>種類</t>
    <rPh sb="0" eb="2">
      <t>シュルイ</t>
    </rPh>
    <phoneticPr fontId="1"/>
  </si>
  <si>
    <t>補助対象経費の品目</t>
    <rPh sb="0" eb="6">
      <t>ホジョタイショウケイヒ</t>
    </rPh>
    <rPh sb="7" eb="9">
      <t>ヒンモク</t>
    </rPh>
    <phoneticPr fontId="1"/>
  </si>
  <si>
    <t>補助対象経費の製品名</t>
    <rPh sb="0" eb="6">
      <t>ホジョタイショウケイヒ</t>
    </rPh>
    <rPh sb="7" eb="10">
      <t>セイヒンメイ</t>
    </rPh>
    <phoneticPr fontId="1"/>
  </si>
  <si>
    <t>自動追尾トータルステーション</t>
    <rPh sb="0" eb="4">
      <t>ジドウツイビ</t>
    </rPh>
    <phoneticPr fontId="1"/>
  </si>
  <si>
    <t>メーカー名</t>
    <rPh sb="4" eb="5">
      <t>メイ</t>
    </rPh>
    <phoneticPr fontId="1"/>
  </si>
  <si>
    <t>書類種別</t>
    <rPh sb="0" eb="4">
      <t>ショルイシュベツ</t>
    </rPh>
    <phoneticPr fontId="1"/>
  </si>
  <si>
    <t>請求書</t>
    <rPh sb="0" eb="3">
      <t>セイキュウショ</t>
    </rPh>
    <phoneticPr fontId="1"/>
  </si>
  <si>
    <t>初期費用(a)</t>
    <rPh sb="0" eb="4">
      <t>ショキヒヨウ</t>
    </rPh>
    <phoneticPr fontId="1"/>
  </si>
  <si>
    <t>単価(b)</t>
    <rPh sb="0" eb="2">
      <t>タンカ</t>
    </rPh>
    <phoneticPr fontId="1"/>
  </si>
  <si>
    <t>送料等(d)</t>
    <rPh sb="0" eb="2">
      <t>ソウリョウ</t>
    </rPh>
    <rPh sb="2" eb="3">
      <t>トウ</t>
    </rPh>
    <phoneticPr fontId="1"/>
  </si>
  <si>
    <t>数量( c)</t>
    <rPh sb="0" eb="2">
      <t>スウリョウ</t>
    </rPh>
    <phoneticPr fontId="1"/>
  </si>
  <si>
    <t>補助対象経費
(a)＋((b)×(c))＋(d)</t>
    <rPh sb="0" eb="2">
      <t>ホジョ</t>
    </rPh>
    <rPh sb="2" eb="4">
      <t>タイショウ</t>
    </rPh>
    <rPh sb="4" eb="6">
      <t>ケイヒ</t>
    </rPh>
    <phoneticPr fontId="1"/>
  </si>
  <si>
    <t>国又は地方公共団体補助金額②</t>
    <phoneticPr fontId="1"/>
  </si>
  <si>
    <t>労働者の処遇改善</t>
    <rPh sb="0" eb="3">
      <t>ロウドウシャ</t>
    </rPh>
    <rPh sb="4" eb="6">
      <t>ショグウ</t>
    </rPh>
    <rPh sb="6" eb="8">
      <t>カイゼン</t>
    </rPh>
    <phoneticPr fontId="6"/>
  </si>
  <si>
    <t>第３号様式（第７条関係）</t>
    <phoneticPr fontId="1"/>
  </si>
  <si>
    <t>変更の理由</t>
    <rPh sb="0" eb="2">
      <t>ヘンコウ</t>
    </rPh>
    <rPh sb="3" eb="5">
      <t>リユウ</t>
    </rPh>
    <phoneticPr fontId="1"/>
  </si>
  <si>
    <t>変更の内容</t>
    <rPh sb="0" eb="2">
      <t>ヘンコウ</t>
    </rPh>
    <rPh sb="3" eb="5">
      <t>ナイヨウ</t>
    </rPh>
    <phoneticPr fontId="1"/>
  </si>
  <si>
    <t>中止（廃止）する補助対象経費の名称</t>
    <phoneticPr fontId="1"/>
  </si>
  <si>
    <t>中止（廃止）する補助対象事業の内容</t>
    <phoneticPr fontId="1"/>
  </si>
  <si>
    <t>中止（廃止）の理由</t>
    <phoneticPr fontId="1"/>
  </si>
  <si>
    <t>第５号様式（第11条関係）</t>
    <phoneticPr fontId="1"/>
  </si>
  <si>
    <t>補助金の交付決定額及び精算額</t>
    <phoneticPr fontId="1"/>
  </si>
  <si>
    <t>補助金交付決定額</t>
    <phoneticPr fontId="1"/>
  </si>
  <si>
    <t>補助金精算額</t>
    <rPh sb="0" eb="3">
      <t>ホジョキン</t>
    </rPh>
    <rPh sb="3" eb="6">
      <t>セイサンガク</t>
    </rPh>
    <phoneticPr fontId="1"/>
  </si>
  <si>
    <t>添付書類</t>
    <phoneticPr fontId="1"/>
  </si>
  <si>
    <t>補助対象経費に係る請求書及び領収書等支出の根拠となる書類の写し</t>
    <phoneticPr fontId="1"/>
  </si>
  <si>
    <t>被服</t>
    <rPh sb="0" eb="2">
      <t>ヒフク</t>
    </rPh>
    <phoneticPr fontId="1"/>
  </si>
  <si>
    <t>申請する</t>
  </si>
  <si>
    <t>申請する</t>
    <rPh sb="0" eb="2">
      <t>シンセイ</t>
    </rPh>
    <phoneticPr fontId="1"/>
  </si>
  <si>
    <t>必要性</t>
    <rPh sb="0" eb="3">
      <t>ヒツヨウセイ</t>
    </rPh>
    <phoneticPr fontId="1"/>
  </si>
  <si>
    <t>交付決定日</t>
    <rPh sb="0" eb="2">
      <t>コウフ</t>
    </rPh>
    <rPh sb="2" eb="5">
      <t>ケッテイビ</t>
    </rPh>
    <phoneticPr fontId="1"/>
  </si>
  <si>
    <t>完了日</t>
    <rPh sb="0" eb="2">
      <t>カンリョウ</t>
    </rPh>
    <rPh sb="2" eb="3">
      <t>ヒ</t>
    </rPh>
    <phoneticPr fontId="1"/>
  </si>
  <si>
    <t>記載例</t>
    <rPh sb="0" eb="3">
      <t>キサイレイ</t>
    </rPh>
    <phoneticPr fontId="1"/>
  </si>
  <si>
    <t>交付申請理由
（６５字程度）</t>
    <rPh sb="0" eb="2">
      <t>コウフ</t>
    </rPh>
    <rPh sb="2" eb="4">
      <t>シンセイ</t>
    </rPh>
    <rPh sb="4" eb="6">
      <t>リユウ</t>
    </rPh>
    <rPh sb="10" eb="11">
      <t>ジ</t>
    </rPh>
    <rPh sb="11" eb="13">
      <t>テイド</t>
    </rPh>
    <phoneticPr fontId="1"/>
  </si>
  <si>
    <t>交付決定日</t>
    <rPh sb="0" eb="5">
      <t>コウフケッテイビ</t>
    </rPh>
    <phoneticPr fontId="1"/>
  </si>
  <si>
    <t>交付決定金額</t>
    <rPh sb="0" eb="6">
      <t>コウフケッテイキンガク</t>
    </rPh>
    <phoneticPr fontId="1"/>
  </si>
  <si>
    <t>交付決定番号</t>
    <rPh sb="0" eb="6">
      <t>コウフケッテイバンゴウ</t>
    </rPh>
    <phoneticPr fontId="1"/>
  </si>
  <si>
    <t>申請区分</t>
    <rPh sb="0" eb="2">
      <t>シンセイ</t>
    </rPh>
    <rPh sb="2" eb="4">
      <t>クブン</t>
    </rPh>
    <phoneticPr fontId="1"/>
  </si>
  <si>
    <t>交付
申請</t>
    <rPh sb="0" eb="2">
      <t>コウフ</t>
    </rPh>
    <rPh sb="3" eb="5">
      <t>シンセイ</t>
    </rPh>
    <phoneticPr fontId="1"/>
  </si>
  <si>
    <t>変更
・
実績</t>
    <rPh sb="0" eb="2">
      <t>ヘンコウ</t>
    </rPh>
    <rPh sb="5" eb="7">
      <t>ジッセキ</t>
    </rPh>
    <phoneticPr fontId="1"/>
  </si>
  <si>
    <t>承認申請日</t>
    <rPh sb="0" eb="5">
      <t>ショウニンシンセイビ</t>
    </rPh>
    <phoneticPr fontId="1"/>
  </si>
  <si>
    <t>変更の理由</t>
    <rPh sb="0" eb="2">
      <t>ヘンコウ</t>
    </rPh>
    <rPh sb="3" eb="5">
      <t>リユウ</t>
    </rPh>
    <phoneticPr fontId="1"/>
  </si>
  <si>
    <t>変更の内容</t>
    <rPh sb="0" eb="2">
      <t>ヘンコウ</t>
    </rPh>
    <rPh sb="3" eb="5">
      <t>ナイヨウ</t>
    </rPh>
    <phoneticPr fontId="1"/>
  </si>
  <si>
    <t>自動追尾トータルステーションの導入数を、３基から２基に変更する。</t>
    <rPh sb="0" eb="4">
      <t>ジドウツイビ</t>
    </rPh>
    <rPh sb="15" eb="18">
      <t>ドウニュウスウ</t>
    </rPh>
    <rPh sb="21" eb="22">
      <t>キ</t>
    </rPh>
    <rPh sb="25" eb="26">
      <t>キ</t>
    </rPh>
    <rPh sb="27" eb="29">
      <t>ヘンコウ</t>
    </rPh>
    <phoneticPr fontId="1"/>
  </si>
  <si>
    <t>補助金交付申請額※１</t>
    <rPh sb="0" eb="2">
      <t>ホジョ</t>
    </rPh>
    <rPh sb="2" eb="3">
      <t>キン</t>
    </rPh>
    <rPh sb="3" eb="5">
      <t>コウフ</t>
    </rPh>
    <rPh sb="5" eb="8">
      <t>シンセイガク</t>
    </rPh>
    <phoneticPr fontId="6"/>
  </si>
  <si>
    <t>補助金交付決定額</t>
    <rPh sb="0" eb="2">
      <t>ホジョ</t>
    </rPh>
    <rPh sb="2" eb="3">
      <t>キン</t>
    </rPh>
    <rPh sb="3" eb="5">
      <t>コウフ</t>
    </rPh>
    <rPh sb="5" eb="8">
      <t>ケッテイガク</t>
    </rPh>
    <phoneticPr fontId="6"/>
  </si>
  <si>
    <t>補助金実績報告額</t>
    <rPh sb="0" eb="2">
      <t>ホジョ</t>
    </rPh>
    <rPh sb="2" eb="3">
      <t>キン</t>
    </rPh>
    <rPh sb="3" eb="5">
      <t>ジッセキ</t>
    </rPh>
    <rPh sb="5" eb="7">
      <t>ホウコク</t>
    </rPh>
    <rPh sb="7" eb="8">
      <t>ガク</t>
    </rPh>
    <phoneticPr fontId="6"/>
  </si>
  <si>
    <t>交付決定の通知日を記入してください。</t>
    <rPh sb="0" eb="4">
      <t>コウフケッテイ</t>
    </rPh>
    <rPh sb="5" eb="7">
      <t>ツウチ</t>
    </rPh>
    <rPh sb="7" eb="8">
      <t>ヒ</t>
    </rPh>
    <rPh sb="9" eb="11">
      <t>キニュウ</t>
    </rPh>
    <phoneticPr fontId="1"/>
  </si>
  <si>
    <t>取得年月日（納品日）</t>
    <rPh sb="0" eb="2">
      <t>シュトク</t>
    </rPh>
    <rPh sb="2" eb="5">
      <t>ネンガッピ</t>
    </rPh>
    <rPh sb="6" eb="9">
      <t>ノウヒンビ</t>
    </rPh>
    <phoneticPr fontId="1"/>
  </si>
  <si>
    <t>保管場所（設置場所）</t>
    <rPh sb="0" eb="4">
      <t>ホカンバショ</t>
    </rPh>
    <rPh sb="5" eb="9">
      <t>セッチバショ</t>
    </rPh>
    <phoneticPr fontId="1"/>
  </si>
  <si>
    <t>変更承認申請・実績報告</t>
    <rPh sb="0" eb="6">
      <t>ヘンコウショウニンシンセイ</t>
    </rPh>
    <rPh sb="7" eb="11">
      <t>ジッセキホウコク</t>
    </rPh>
    <phoneticPr fontId="1"/>
  </si>
  <si>
    <t>判定</t>
    <rPh sb="0" eb="2">
      <t>ハンテイ</t>
    </rPh>
    <phoneticPr fontId="1"/>
  </si>
  <si>
    <t>２</t>
  </si>
  <si>
    <t>３</t>
  </si>
  <si>
    <t>４</t>
  </si>
  <si>
    <t>対象事業</t>
    <rPh sb="0" eb="4">
      <t>タイショウジギョウ</t>
    </rPh>
    <phoneticPr fontId="1"/>
  </si>
  <si>
    <t>中止（廃止）の理由</t>
    <phoneticPr fontId="1"/>
  </si>
  <si>
    <t>（</t>
    <phoneticPr fontId="1"/>
  </si>
  <si>
    <t>変更又は廃止承認額</t>
    <rPh sb="0" eb="2">
      <t>ヘンコウ</t>
    </rPh>
    <rPh sb="2" eb="3">
      <t>マタ</t>
    </rPh>
    <rPh sb="4" eb="6">
      <t>ハイシ</t>
    </rPh>
    <rPh sb="6" eb="8">
      <t>ショウニン</t>
    </rPh>
    <rPh sb="8" eb="9">
      <t>ガク</t>
    </rPh>
    <phoneticPr fontId="1"/>
  </si>
  <si>
    <t>）</t>
    <phoneticPr fontId="1"/>
  </si>
  <si>
    <t>中止廃止</t>
    <rPh sb="0" eb="2">
      <t>チュウシ</t>
    </rPh>
    <rPh sb="2" eb="4">
      <t>ハイシ</t>
    </rPh>
    <phoneticPr fontId="1"/>
  </si>
  <si>
    <t>１</t>
    <phoneticPr fontId="1"/>
  </si>
  <si>
    <t>中止（申請内容の全てを取り下げる場合）</t>
    <rPh sb="0" eb="2">
      <t>チュウシ</t>
    </rPh>
    <rPh sb="3" eb="5">
      <t>シンセイ</t>
    </rPh>
    <rPh sb="5" eb="7">
      <t>ナイヨウ</t>
    </rPh>
    <rPh sb="8" eb="9">
      <t>スベ</t>
    </rPh>
    <rPh sb="11" eb="12">
      <t>ト</t>
    </rPh>
    <rPh sb="13" eb="14">
      <t>サ</t>
    </rPh>
    <rPh sb="16" eb="18">
      <t>バアイ</t>
    </rPh>
    <phoneticPr fontId="1"/>
  </si>
  <si>
    <t>理由</t>
    <rPh sb="0" eb="2">
      <t>リユウ</t>
    </rPh>
    <phoneticPr fontId="1"/>
  </si>
  <si>
    <t>説明</t>
    <rPh sb="0" eb="2">
      <t>セツメイ</t>
    </rPh>
    <phoneticPr fontId="1"/>
  </si>
  <si>
    <t>必須</t>
    <rPh sb="0" eb="2">
      <t>ヒッス</t>
    </rPh>
    <phoneticPr fontId="1"/>
  </si>
  <si>
    <t>入力</t>
    <rPh sb="0" eb="2">
      <t>ニュウリョク</t>
    </rPh>
    <phoneticPr fontId="1"/>
  </si>
  <si>
    <t>記入欄</t>
    <rPh sb="0" eb="3">
      <t>キニュウラン</t>
    </rPh>
    <phoneticPr fontId="1"/>
  </si>
  <si>
    <t>申請を行う日を記入してください（鑑文に表示されます）</t>
    <rPh sb="0" eb="2">
      <t>シンセイ</t>
    </rPh>
    <rPh sb="3" eb="4">
      <t>オコナ</t>
    </rPh>
    <rPh sb="5" eb="6">
      <t>ヒ</t>
    </rPh>
    <rPh sb="7" eb="9">
      <t>キニュウ</t>
    </rPh>
    <rPh sb="16" eb="18">
      <t>カガミブン</t>
    </rPh>
    <rPh sb="19" eb="21">
      <t>ヒョウジ</t>
    </rPh>
    <phoneticPr fontId="1"/>
  </si>
  <si>
    <t>交付申請を行う日を記入してください（鑑文に表示されます）</t>
    <rPh sb="0" eb="2">
      <t>コウフ</t>
    </rPh>
    <rPh sb="2" eb="4">
      <t>シンセイ</t>
    </rPh>
    <rPh sb="5" eb="6">
      <t>オコナ</t>
    </rPh>
    <rPh sb="7" eb="8">
      <t>ヒ</t>
    </rPh>
    <rPh sb="9" eb="11">
      <t>キニュウ</t>
    </rPh>
    <phoneticPr fontId="1"/>
  </si>
  <si>
    <t>事前着手が必要となる理由について、簡潔に記入願います</t>
    <rPh sb="0" eb="4">
      <t>ジゼンチャクシュ</t>
    </rPh>
    <rPh sb="5" eb="7">
      <t>ヒツヨウ</t>
    </rPh>
    <rPh sb="10" eb="12">
      <t>リユウ</t>
    </rPh>
    <rPh sb="17" eb="19">
      <t>カンケツ</t>
    </rPh>
    <rPh sb="20" eb="22">
      <t>キニュウ</t>
    </rPh>
    <rPh sb="22" eb="23">
      <t>ネガ</t>
    </rPh>
    <phoneticPr fontId="1"/>
  </si>
  <si>
    <t>事業を実施する目的について、簡潔に記入願います</t>
    <rPh sb="0" eb="2">
      <t>ジギョウ</t>
    </rPh>
    <rPh sb="3" eb="5">
      <t>ジッシ</t>
    </rPh>
    <rPh sb="7" eb="9">
      <t>モクテキ</t>
    </rPh>
    <rPh sb="14" eb="16">
      <t>カンケツ</t>
    </rPh>
    <rPh sb="17" eb="20">
      <t>キニュウネガ</t>
    </rPh>
    <phoneticPr fontId="1"/>
  </si>
  <si>
    <t>見積書等に記載されているメーカー名等を記入してください</t>
    <rPh sb="0" eb="2">
      <t>ミツ</t>
    </rPh>
    <rPh sb="2" eb="3">
      <t>ショ</t>
    </rPh>
    <rPh sb="3" eb="4">
      <t>ナド</t>
    </rPh>
    <rPh sb="5" eb="7">
      <t>キサイ</t>
    </rPh>
    <rPh sb="16" eb="17">
      <t>メイ</t>
    </rPh>
    <rPh sb="17" eb="18">
      <t>ナド</t>
    </rPh>
    <rPh sb="19" eb="21">
      <t>キニュウ</t>
    </rPh>
    <phoneticPr fontId="1"/>
  </si>
  <si>
    <t>国又は地方公共団体補助金額</t>
    <phoneticPr fontId="1"/>
  </si>
  <si>
    <t>見積書等、カタログに記載されている製品名を記入してください。</t>
    <rPh sb="0" eb="3">
      <t>ミツモリショ</t>
    </rPh>
    <rPh sb="3" eb="4">
      <t>ナド</t>
    </rPh>
    <rPh sb="10" eb="12">
      <t>キサイ</t>
    </rPh>
    <rPh sb="17" eb="20">
      <t>セイヒンメイ</t>
    </rPh>
    <rPh sb="21" eb="23">
      <t>キニュウ</t>
    </rPh>
    <phoneticPr fontId="1"/>
  </si>
  <si>
    <t>種類</t>
    <rPh sb="0" eb="2">
      <t>シュルイ</t>
    </rPh>
    <phoneticPr fontId="1"/>
  </si>
  <si>
    <t>メーカー名
実施主体</t>
    <rPh sb="4" eb="5">
      <t>メイ</t>
    </rPh>
    <rPh sb="6" eb="10">
      <t>ジッシシュタイ</t>
    </rPh>
    <phoneticPr fontId="1"/>
  </si>
  <si>
    <t>早期に機器を導入する事で、早期の生産性向上を図り、かつ現場の働き方の改革を推進するため。</t>
    <rPh sb="0" eb="2">
      <t>ソウキ</t>
    </rPh>
    <rPh sb="3" eb="5">
      <t>キキ</t>
    </rPh>
    <rPh sb="6" eb="8">
      <t>ドウニュウ</t>
    </rPh>
    <rPh sb="10" eb="11">
      <t>コト</t>
    </rPh>
    <rPh sb="13" eb="15">
      <t>ソウキ</t>
    </rPh>
    <rPh sb="16" eb="21">
      <t>セイサンセイコウジョウ</t>
    </rPh>
    <rPh sb="22" eb="23">
      <t>ハカ</t>
    </rPh>
    <rPh sb="27" eb="29">
      <t>ゲンバ</t>
    </rPh>
    <rPh sb="30" eb="31">
      <t>ハタラ</t>
    </rPh>
    <rPh sb="32" eb="33">
      <t>カタ</t>
    </rPh>
    <rPh sb="34" eb="36">
      <t>カイカク</t>
    </rPh>
    <rPh sb="37" eb="39">
      <t>スイシン</t>
    </rPh>
    <phoneticPr fontId="1"/>
  </si>
  <si>
    <t>交付決定通知に記載された金額を記入してください。</t>
    <rPh sb="0" eb="2">
      <t>コウフ</t>
    </rPh>
    <rPh sb="2" eb="4">
      <t>ケッテイ</t>
    </rPh>
    <rPh sb="4" eb="6">
      <t>ツウチ</t>
    </rPh>
    <rPh sb="7" eb="9">
      <t>キサイ</t>
    </rPh>
    <rPh sb="12" eb="14">
      <t>キンガク</t>
    </rPh>
    <rPh sb="15" eb="17">
      <t>キニュウ</t>
    </rPh>
    <phoneticPr fontId="1"/>
  </si>
  <si>
    <t>当初交付申請【必須】</t>
    <rPh sb="0" eb="6">
      <t>トウショコウフシンセイ</t>
    </rPh>
    <rPh sb="7" eb="9">
      <t>ヒッス</t>
    </rPh>
    <phoneticPr fontId="1"/>
  </si>
  <si>
    <t>交付決定情報【必須】</t>
    <rPh sb="0" eb="6">
      <t>コウフケッテイジョウホウ</t>
    </rPh>
    <rPh sb="7" eb="9">
      <t>ヒッス</t>
    </rPh>
    <phoneticPr fontId="1"/>
  </si>
  <si>
    <t>補助金事業の申請を行う場合入力します【補助金事業に応募する時】</t>
    <rPh sb="0" eb="3">
      <t>ホジョキン</t>
    </rPh>
    <rPh sb="3" eb="5">
      <t>ジギョウ</t>
    </rPh>
    <rPh sb="6" eb="8">
      <t>シンセイ</t>
    </rPh>
    <rPh sb="9" eb="10">
      <t>オコナ</t>
    </rPh>
    <rPh sb="11" eb="13">
      <t>バアイ</t>
    </rPh>
    <rPh sb="13" eb="15">
      <t>ニュウリョク</t>
    </rPh>
    <rPh sb="19" eb="24">
      <t>ホジョキンジギョウ</t>
    </rPh>
    <rPh sb="25" eb="27">
      <t>オウボ</t>
    </rPh>
    <rPh sb="29" eb="30">
      <t>トキ</t>
    </rPh>
    <phoneticPr fontId="1"/>
  </si>
  <si>
    <t>交付申請内容を変更する場合のみ、申請が必要です。ただし、金額のみの３割以内の変更の場合は、申請は不要です（軽微な変更）</t>
    <rPh sb="0" eb="2">
      <t>コウフ</t>
    </rPh>
    <rPh sb="2" eb="4">
      <t>シンセイ</t>
    </rPh>
    <rPh sb="4" eb="6">
      <t>ナイヨウ</t>
    </rPh>
    <rPh sb="7" eb="9">
      <t>ヘンコウ</t>
    </rPh>
    <rPh sb="11" eb="13">
      <t>バアイ</t>
    </rPh>
    <rPh sb="16" eb="18">
      <t>シンセイ</t>
    </rPh>
    <rPh sb="19" eb="21">
      <t>ヒツヨウ</t>
    </rPh>
    <rPh sb="28" eb="30">
      <t>キンガク</t>
    </rPh>
    <rPh sb="34" eb="37">
      <t>ワリイナイ</t>
    </rPh>
    <rPh sb="38" eb="40">
      <t>ヘンコウ</t>
    </rPh>
    <rPh sb="41" eb="43">
      <t>バアイ</t>
    </rPh>
    <rPh sb="45" eb="47">
      <t>シンセイ</t>
    </rPh>
    <rPh sb="48" eb="50">
      <t>フヨウ</t>
    </rPh>
    <rPh sb="53" eb="55">
      <t>ケイビ</t>
    </rPh>
    <rPh sb="56" eb="58">
      <t>ヘンコウ</t>
    </rPh>
    <phoneticPr fontId="1"/>
  </si>
  <si>
    <t>必須</t>
    <rPh sb="0" eb="2">
      <t>ヒッス</t>
    </rPh>
    <phoneticPr fontId="1"/>
  </si>
  <si>
    <t>中止又は廃止する理由について、簡潔に記載してください。</t>
    <rPh sb="0" eb="2">
      <t>チュウシ</t>
    </rPh>
    <rPh sb="2" eb="3">
      <t>マタ</t>
    </rPh>
    <rPh sb="4" eb="6">
      <t>ハイシ</t>
    </rPh>
    <rPh sb="8" eb="10">
      <t>リユウ</t>
    </rPh>
    <rPh sb="15" eb="17">
      <t>カンケツ</t>
    </rPh>
    <rPh sb="18" eb="20">
      <t>キサイ</t>
    </rPh>
    <phoneticPr fontId="1"/>
  </si>
  <si>
    <t>（廃止の場合）廃止の時期</t>
    <rPh sb="4" eb="6">
      <t>バアイ</t>
    </rPh>
    <rPh sb="7" eb="9">
      <t>ハイシ</t>
    </rPh>
    <rPh sb="10" eb="12">
      <t>ジキ</t>
    </rPh>
    <phoneticPr fontId="1"/>
  </si>
  <si>
    <t>資格要件</t>
    <rPh sb="0" eb="4">
      <t>シカクヨウケン</t>
    </rPh>
    <phoneticPr fontId="1"/>
  </si>
  <si>
    <t>株式会社○○建設</t>
    <rPh sb="0" eb="4">
      <t>カブシキガイシャ</t>
    </rPh>
    <rPh sb="6" eb="8">
      <t>ケンセツ</t>
    </rPh>
    <phoneticPr fontId="1"/>
  </si>
  <si>
    <t>資格要件</t>
    <rPh sb="0" eb="4">
      <t>シカクヨウケン</t>
    </rPh>
    <phoneticPr fontId="1"/>
  </si>
  <si>
    <t>建設工事競争入札参加資格業者</t>
  </si>
  <si>
    <t>測量等業務指名競争入札参加資格業者</t>
    <phoneticPr fontId="1"/>
  </si>
  <si>
    <t>変更承認申請【該当する場合のみ】</t>
    <rPh sb="0" eb="6">
      <t>ヘンコウショウニンシンセイ</t>
    </rPh>
    <rPh sb="7" eb="9">
      <t>ガイトウ</t>
    </rPh>
    <rPh sb="11" eb="13">
      <t>バアイ</t>
    </rPh>
    <phoneticPr fontId="1"/>
  </si>
  <si>
    <t>中止（廃止）承認申請【該当する場合のみ】</t>
    <rPh sb="0" eb="2">
      <t>チュウシ</t>
    </rPh>
    <rPh sb="3" eb="5">
      <t>ハイシ</t>
    </rPh>
    <rPh sb="6" eb="8">
      <t>ショウニン</t>
    </rPh>
    <rPh sb="8" eb="10">
      <t>シンセイ</t>
    </rPh>
    <rPh sb="11" eb="13">
      <t>ガイトウ</t>
    </rPh>
    <phoneticPr fontId="1"/>
  </si>
  <si>
    <t>廃止（システム利用を期間途中で中止する場合）</t>
    <rPh sb="0" eb="2">
      <t>ハイシ</t>
    </rPh>
    <rPh sb="7" eb="9">
      <t>リヨウ</t>
    </rPh>
    <rPh sb="10" eb="14">
      <t>キカントチュウ</t>
    </rPh>
    <rPh sb="15" eb="17">
      <t>チュウシ</t>
    </rPh>
    <rPh sb="19" eb="21">
      <t>バアイ</t>
    </rPh>
    <phoneticPr fontId="1"/>
  </si>
  <si>
    <t>フラグ</t>
    <phoneticPr fontId="1"/>
  </si>
  <si>
    <t>エラーチェック</t>
    <phoneticPr fontId="1"/>
  </si>
  <si>
    <t>設備等導入_処遇</t>
    <rPh sb="0" eb="3">
      <t>セツビナド</t>
    </rPh>
    <rPh sb="3" eb="5">
      <t>ドウニュウ</t>
    </rPh>
    <phoneticPr fontId="1"/>
  </si>
  <si>
    <t>実施内容を変更する理由について、簡潔に記入してください。</t>
    <phoneticPr fontId="1"/>
  </si>
  <si>
    <t>変更する内容について、具体的に記入してください</t>
    <rPh sb="0" eb="2">
      <t>ヘンコウ</t>
    </rPh>
    <rPh sb="4" eb="6">
      <t>ナイヨウ</t>
    </rPh>
    <rPh sb="11" eb="14">
      <t>グタイテキ</t>
    </rPh>
    <rPh sb="15" eb="17">
      <t>キニュウ</t>
    </rPh>
    <phoneticPr fontId="1"/>
  </si>
  <si>
    <t>当初、計３基の自動追尾トータルステーションの導入を予定していたが、補助対象期間内の納入が困難となったため、導入数を見直す。</t>
    <rPh sb="0" eb="2">
      <t>トウショ</t>
    </rPh>
    <rPh sb="3" eb="4">
      <t>ケイ</t>
    </rPh>
    <rPh sb="5" eb="6">
      <t>キ</t>
    </rPh>
    <rPh sb="7" eb="11">
      <t>ジドウツイビ</t>
    </rPh>
    <rPh sb="22" eb="24">
      <t>ドウニュウ</t>
    </rPh>
    <rPh sb="25" eb="27">
      <t>ヨテイ</t>
    </rPh>
    <rPh sb="33" eb="35">
      <t>ホジョ</t>
    </rPh>
    <rPh sb="35" eb="37">
      <t>タイショウ</t>
    </rPh>
    <rPh sb="37" eb="39">
      <t>キカン</t>
    </rPh>
    <rPh sb="39" eb="40">
      <t>ナイ</t>
    </rPh>
    <rPh sb="41" eb="43">
      <t>ノウニュウ</t>
    </rPh>
    <rPh sb="44" eb="46">
      <t>コンナン</t>
    </rPh>
    <rPh sb="53" eb="56">
      <t>ドウニュウスウ</t>
    </rPh>
    <rPh sb="57" eb="59">
      <t>ミナオ</t>
    </rPh>
    <phoneticPr fontId="1"/>
  </si>
  <si>
    <t>口 座 振 替 依 頼 書</t>
    <phoneticPr fontId="1"/>
  </si>
  <si>
    <t>申請担当者名</t>
    <rPh sb="0" eb="2">
      <t>シンセイ</t>
    </rPh>
    <rPh sb="2" eb="6">
      <t>タントウシャメイ</t>
    </rPh>
    <phoneticPr fontId="1"/>
  </si>
  <si>
    <t>0771-xx-xxxx</t>
  </si>
  <si>
    <t>申請される方の情報を記入してください（各鑑文に表示されます）</t>
    <rPh sb="0" eb="2">
      <t>シンセイ</t>
    </rPh>
    <rPh sb="5" eb="6">
      <t>カタ</t>
    </rPh>
    <rPh sb="7" eb="9">
      <t>ジョウホウ</t>
    </rPh>
    <rPh sb="10" eb="12">
      <t>キニュウ</t>
    </rPh>
    <rPh sb="19" eb="20">
      <t>カク</t>
    </rPh>
    <rPh sb="20" eb="22">
      <t>カガミブン</t>
    </rPh>
    <rPh sb="23" eb="25">
      <t>ヒョウジ</t>
    </rPh>
    <phoneticPr fontId="1"/>
  </si>
  <si>
    <t>補助対象者の資格要件区分を選択してください。</t>
    <rPh sb="0" eb="2">
      <t>ホジョ</t>
    </rPh>
    <rPh sb="2" eb="4">
      <t>タイショウ</t>
    </rPh>
    <rPh sb="4" eb="5">
      <t>シャ</t>
    </rPh>
    <rPh sb="6" eb="8">
      <t>シカク</t>
    </rPh>
    <rPh sb="8" eb="10">
      <t>ヨウケン</t>
    </rPh>
    <rPh sb="10" eb="12">
      <t>クブン</t>
    </rPh>
    <rPh sb="13" eb="15">
      <t>センタク</t>
    </rPh>
    <phoneticPr fontId="1"/>
  </si>
  <si>
    <t>申請担当者　電話番号</t>
    <rPh sb="0" eb="2">
      <t>シンセイ</t>
    </rPh>
    <rPh sb="2" eb="5">
      <t>タントウシャ</t>
    </rPh>
    <rPh sb="6" eb="8">
      <t>デンワ</t>
    </rPh>
    <rPh sb="8" eb="10">
      <t>バンゴウ</t>
    </rPh>
    <phoneticPr fontId="1"/>
  </si>
  <si>
    <t>申請担当者　メールアドレス</t>
    <rPh sb="0" eb="2">
      <t>シンセイ</t>
    </rPh>
    <rPh sb="2" eb="5">
      <t>タントウシャ</t>
    </rPh>
    <phoneticPr fontId="1"/>
  </si>
  <si>
    <t>金融機関名</t>
  </si>
  <si>
    <t>口座名義人</t>
  </si>
  <si>
    <t>支店名</t>
    <phoneticPr fontId="1"/>
  </si>
  <si>
    <t>口座番号</t>
    <phoneticPr fontId="1"/>
  </si>
  <si>
    <t>フリガナ</t>
    <phoneticPr fontId="1"/>
  </si>
  <si>
    <t>振込
口座</t>
    <rPh sb="0" eb="2">
      <t>フリコミ</t>
    </rPh>
    <rPh sb="3" eb="5">
      <t>コウザ</t>
    </rPh>
    <phoneticPr fontId="1"/>
  </si>
  <si>
    <t>※</t>
    <phoneticPr fontId="1"/>
  </si>
  <si>
    <t xml:space="preserve">口座情報に誤りがある場合は、振込不能となりますので、通帳の記載内容を十分に確認の上、記入願います。 </t>
    <phoneticPr fontId="1"/>
  </si>
  <si>
    <t xml:space="preserve">ゆうちょ銀行の場合は、他の金融機関からの振込の際に利用する「店名・預金種目・口座番号」を記入願います。 </t>
    <phoneticPr fontId="1"/>
  </si>
  <si>
    <t xml:space="preserve">注：口座名義人が補助金申請者と異なる場合等は、下記の委任状の記入が必要となります。 </t>
    <phoneticPr fontId="1"/>
  </si>
  <si>
    <t>委 任 状</t>
    <phoneticPr fontId="1"/>
  </si>
  <si>
    <t>株式会社ねこねこにゃんにゃん</t>
  </si>
  <si>
    <t>受任者（口座名義人）</t>
    <rPh sb="0" eb="3">
      <t>ジュニンシャ</t>
    </rPh>
    <rPh sb="4" eb="9">
      <t>コウザメイギニン</t>
    </rPh>
    <phoneticPr fontId="1"/>
  </si>
  <si>
    <t>住所：</t>
    <rPh sb="0" eb="2">
      <t>ジュウショ</t>
    </rPh>
    <phoneticPr fontId="1"/>
  </si>
  <si>
    <t>氏名：</t>
    <rPh sb="0" eb="2">
      <t>シメイ</t>
    </rPh>
    <phoneticPr fontId="1"/>
  </si>
  <si>
    <t>変更承認申請又は実績報告を行う際に、京都府から通知された交付決定の内容を記入します。</t>
    <rPh sb="0" eb="4">
      <t>ヘンコウショウニン</t>
    </rPh>
    <rPh sb="4" eb="6">
      <t>シンセイ</t>
    </rPh>
    <rPh sb="6" eb="7">
      <t>マタ</t>
    </rPh>
    <rPh sb="8" eb="12">
      <t>ジッセキホウコク</t>
    </rPh>
    <rPh sb="13" eb="14">
      <t>オコナ</t>
    </rPh>
    <rPh sb="15" eb="16">
      <t>サイ</t>
    </rPh>
    <rPh sb="18" eb="21">
      <t>キョウトフ</t>
    </rPh>
    <rPh sb="23" eb="25">
      <t>ツウチ</t>
    </rPh>
    <rPh sb="28" eb="32">
      <t>コウフケッテイ</t>
    </rPh>
    <rPh sb="33" eb="35">
      <t>ナイヨウ</t>
    </rPh>
    <rPh sb="36" eb="38">
      <t>キニュウ</t>
    </rPh>
    <phoneticPr fontId="1"/>
  </si>
  <si>
    <t>申請を行う事業者の情報について入力してください。</t>
    <rPh sb="0" eb="2">
      <t>シンセイ</t>
    </rPh>
    <rPh sb="3" eb="4">
      <t>オコナ</t>
    </rPh>
    <rPh sb="5" eb="8">
      <t>ジギョウシャ</t>
    </rPh>
    <rPh sb="9" eb="11">
      <t>ジョウホウ</t>
    </rPh>
    <rPh sb="15" eb="17">
      <t>ニュウリョク</t>
    </rPh>
    <phoneticPr fontId="1"/>
  </si>
  <si>
    <t>メーカーと調整を行ったが、補助対象期間内の機器の納入が困難となったため。</t>
    <rPh sb="5" eb="7">
      <t>チョウセイ</t>
    </rPh>
    <rPh sb="8" eb="9">
      <t>オコナ</t>
    </rPh>
    <rPh sb="13" eb="15">
      <t>ホジョ</t>
    </rPh>
    <rPh sb="15" eb="17">
      <t>タイショウ</t>
    </rPh>
    <rPh sb="17" eb="19">
      <t>キカン</t>
    </rPh>
    <rPh sb="19" eb="20">
      <t>ナイ</t>
    </rPh>
    <rPh sb="21" eb="23">
      <t>キキ</t>
    </rPh>
    <rPh sb="24" eb="26">
      <t>ノウニュウ</t>
    </rPh>
    <rPh sb="27" eb="29">
      <t>コンナン</t>
    </rPh>
    <phoneticPr fontId="1"/>
  </si>
  <si>
    <t>研修受講費、システム導入費（利用費）、機器購入費を税抜で入力してください。</t>
    <rPh sb="0" eb="5">
      <t>ケンシュウジュコウヒ</t>
    </rPh>
    <rPh sb="10" eb="13">
      <t>ドウニュウヒ</t>
    </rPh>
    <rPh sb="14" eb="17">
      <t>リヨウヒ</t>
    </rPh>
    <rPh sb="19" eb="24">
      <t>キキコウニュウヒ</t>
    </rPh>
    <rPh sb="25" eb="27">
      <t>ゼイヌ</t>
    </rPh>
    <rPh sb="28" eb="30">
      <t>ニュウリョク</t>
    </rPh>
    <phoneticPr fontId="1"/>
  </si>
  <si>
    <t>研修受講する人数、又は購入する数量を記入してください。一式表示の場合は「１」と記入してください。</t>
    <rPh sb="0" eb="4">
      <t>ケンシュウジュコウ</t>
    </rPh>
    <rPh sb="6" eb="8">
      <t>ニンズウ</t>
    </rPh>
    <rPh sb="9" eb="10">
      <t>マタ</t>
    </rPh>
    <rPh sb="11" eb="13">
      <t>コウニュウ</t>
    </rPh>
    <rPh sb="15" eb="17">
      <t>スウリョウ</t>
    </rPh>
    <rPh sb="18" eb="20">
      <t>キニュウ</t>
    </rPh>
    <rPh sb="27" eb="29">
      <t>イッシキ</t>
    </rPh>
    <rPh sb="29" eb="31">
      <t>ヒョウジ</t>
    </rPh>
    <rPh sb="32" eb="34">
      <t>バアイ</t>
    </rPh>
    <rPh sb="39" eb="41">
      <t>キニュウ</t>
    </rPh>
    <phoneticPr fontId="1"/>
  </si>
  <si>
    <t>機器等の導入に要する送料を記入してください。区分が難しい場合は、単価(b)に含めていただいて構いません。</t>
    <rPh sb="0" eb="2">
      <t>キキ</t>
    </rPh>
    <rPh sb="2" eb="3">
      <t>ナド</t>
    </rPh>
    <rPh sb="4" eb="6">
      <t>ドウニュウ</t>
    </rPh>
    <rPh sb="7" eb="8">
      <t>ヨウ</t>
    </rPh>
    <rPh sb="10" eb="12">
      <t>ソウリョウ</t>
    </rPh>
    <rPh sb="13" eb="15">
      <t>キニュウ</t>
    </rPh>
    <phoneticPr fontId="1"/>
  </si>
  <si>
    <t>自動計算</t>
    <rPh sb="0" eb="4">
      <t>ジドウケイサン</t>
    </rPh>
    <phoneticPr fontId="1"/>
  </si>
  <si>
    <t>研修の受講又は契約・発注を行う(予定)日を入力してください。</t>
    <rPh sb="0" eb="2">
      <t>ケンシュウ</t>
    </rPh>
    <rPh sb="3" eb="5">
      <t>ジュコウ</t>
    </rPh>
    <rPh sb="5" eb="6">
      <t>マタ</t>
    </rPh>
    <rPh sb="7" eb="9">
      <t>ケイヤク</t>
    </rPh>
    <rPh sb="10" eb="12">
      <t>ハッチュウ</t>
    </rPh>
    <rPh sb="13" eb="14">
      <t>オコナ</t>
    </rPh>
    <rPh sb="16" eb="18">
      <t>ヨテイ</t>
    </rPh>
    <rPh sb="19" eb="20">
      <t>ビ</t>
    </rPh>
    <rPh sb="21" eb="23">
      <t>ニュウリョク</t>
    </rPh>
    <phoneticPr fontId="1"/>
  </si>
  <si>
    <t>補助金の振込先口座の情報を入力してください。</t>
    <rPh sb="0" eb="3">
      <t>ホジョキン</t>
    </rPh>
    <rPh sb="4" eb="6">
      <t>フリコミ</t>
    </rPh>
    <rPh sb="6" eb="9">
      <t>サキコウザ</t>
    </rPh>
    <rPh sb="10" eb="12">
      <t>ジョウホウ</t>
    </rPh>
    <rPh sb="13" eb="15">
      <t>ニュウリョク</t>
    </rPh>
    <phoneticPr fontId="1"/>
  </si>
  <si>
    <t>振込口座情報【必須】</t>
    <rPh sb="0" eb="4">
      <t>フリコミコウザ</t>
    </rPh>
    <rPh sb="4" eb="6">
      <t>ジョウホウ</t>
    </rPh>
    <phoneticPr fontId="1"/>
  </si>
  <si>
    <t>申請者情報【必須】</t>
    <rPh sb="0" eb="3">
      <t>シンセイシャ</t>
    </rPh>
    <rPh sb="3" eb="5">
      <t>ジョウホウ</t>
    </rPh>
    <phoneticPr fontId="1"/>
  </si>
  <si>
    <t>補助金受領権限の委任の有無</t>
    <rPh sb="0" eb="3">
      <t>ホジョキン</t>
    </rPh>
    <rPh sb="3" eb="5">
      <t>ジュリョウ</t>
    </rPh>
    <rPh sb="5" eb="7">
      <t>ケンゲン</t>
    </rPh>
    <rPh sb="8" eb="10">
      <t>イニン</t>
    </rPh>
    <rPh sb="11" eb="13">
      <t>ウム</t>
    </rPh>
    <phoneticPr fontId="1"/>
  </si>
  <si>
    <t>振込委任</t>
    <rPh sb="0" eb="2">
      <t>フリコミ</t>
    </rPh>
    <rPh sb="2" eb="4">
      <t>イニン</t>
    </rPh>
    <phoneticPr fontId="1"/>
  </si>
  <si>
    <t>希望する</t>
    <rPh sb="0" eb="2">
      <t>キボウ</t>
    </rPh>
    <phoneticPr fontId="1"/>
  </si>
  <si>
    <t>希望しない</t>
    <rPh sb="0" eb="2">
      <t>キボウ</t>
    </rPh>
    <phoneticPr fontId="1"/>
  </si>
  <si>
    <t>金融機関名</t>
    <rPh sb="0" eb="5">
      <t>キンユウキカンメイ</t>
    </rPh>
    <phoneticPr fontId="1"/>
  </si>
  <si>
    <t>金融機関名を記入してください。</t>
    <rPh sb="0" eb="4">
      <t>キンユウキカン</t>
    </rPh>
    <rPh sb="4" eb="5">
      <t>メイ</t>
    </rPh>
    <rPh sb="6" eb="8">
      <t>キニュウ</t>
    </rPh>
    <phoneticPr fontId="1"/>
  </si>
  <si>
    <t>支店名</t>
    <rPh sb="0" eb="3">
      <t>シテンメイ</t>
    </rPh>
    <phoneticPr fontId="1"/>
  </si>
  <si>
    <t>建設交通銀行</t>
    <rPh sb="0" eb="6">
      <t>ケンセツコウツウギンコウ</t>
    </rPh>
    <phoneticPr fontId="1"/>
  </si>
  <si>
    <t>園部</t>
    <rPh sb="0" eb="2">
      <t>ソノベ</t>
    </rPh>
    <phoneticPr fontId="1"/>
  </si>
  <si>
    <t>口座種別</t>
    <rPh sb="0" eb="4">
      <t>コウザシュベツ</t>
    </rPh>
    <phoneticPr fontId="1"/>
  </si>
  <si>
    <t>普通</t>
    <rPh sb="0" eb="2">
      <t>フツウ</t>
    </rPh>
    <phoneticPr fontId="1"/>
  </si>
  <si>
    <t>当座</t>
    <rPh sb="0" eb="2">
      <t>トウザ</t>
    </rPh>
    <phoneticPr fontId="1"/>
  </si>
  <si>
    <t>口座番号</t>
    <rPh sb="0" eb="2">
      <t>コウザ</t>
    </rPh>
    <rPh sb="2" eb="4">
      <t>バンゴウ</t>
    </rPh>
    <phoneticPr fontId="1"/>
  </si>
  <si>
    <t>口座名義人（フリガナ）</t>
    <rPh sb="0" eb="2">
      <t>コウザ</t>
    </rPh>
    <rPh sb="2" eb="5">
      <t>メイギニン</t>
    </rPh>
    <phoneticPr fontId="1"/>
  </si>
  <si>
    <t>口座名義人</t>
    <rPh sb="0" eb="2">
      <t>コウザ</t>
    </rPh>
    <rPh sb="2" eb="4">
      <t>メイギ</t>
    </rPh>
    <rPh sb="4" eb="5">
      <t>ニン</t>
    </rPh>
    <phoneticPr fontId="1"/>
  </si>
  <si>
    <t>口座番号を７桁で記入してください。７桁未満の場合は、頭に0を記入すること
(例)
1234の場合→0001234</t>
    <rPh sb="0" eb="4">
      <t>コウザバンゴウ</t>
    </rPh>
    <rPh sb="6" eb="7">
      <t>ケタ</t>
    </rPh>
    <rPh sb="8" eb="10">
      <t>キニュウ</t>
    </rPh>
    <rPh sb="18" eb="19">
      <t>ケタ</t>
    </rPh>
    <rPh sb="19" eb="21">
      <t>ミマン</t>
    </rPh>
    <rPh sb="22" eb="24">
      <t>バアイ</t>
    </rPh>
    <rPh sb="26" eb="27">
      <t>アタマ</t>
    </rPh>
    <rPh sb="30" eb="32">
      <t>キニュウ</t>
    </rPh>
    <rPh sb="38" eb="39">
      <t>レイ</t>
    </rPh>
    <rPh sb="46" eb="48">
      <t>バアイ</t>
    </rPh>
    <phoneticPr fontId="1"/>
  </si>
  <si>
    <t>口座名義人を記入してください。</t>
    <rPh sb="0" eb="2">
      <t>コウザ</t>
    </rPh>
    <rPh sb="2" eb="5">
      <t>メイギニン</t>
    </rPh>
    <rPh sb="6" eb="8">
      <t>キニュウ</t>
    </rPh>
    <phoneticPr fontId="1"/>
  </si>
  <si>
    <t>口座名義人のフリガナをカタカナで記入してください。</t>
    <rPh sb="0" eb="2">
      <t>コウザ</t>
    </rPh>
    <rPh sb="2" eb="5">
      <t>メイギニン</t>
    </rPh>
    <rPh sb="16" eb="18">
      <t>キニュウ</t>
    </rPh>
    <phoneticPr fontId="1"/>
  </si>
  <si>
    <t>受任者　住所</t>
    <rPh sb="0" eb="3">
      <t>ジュニンシャ</t>
    </rPh>
    <rPh sb="4" eb="6">
      <t>ジュウショ</t>
    </rPh>
    <phoneticPr fontId="1"/>
  </si>
  <si>
    <t>受任者　氏名</t>
    <rPh sb="0" eb="3">
      <t>ジュニンシャ</t>
    </rPh>
    <rPh sb="4" eb="6">
      <t>シメイ</t>
    </rPh>
    <phoneticPr fontId="1"/>
  </si>
  <si>
    <t>委任する場合のみ、受任者の住所を記入してください。</t>
    <rPh sb="0" eb="2">
      <t>イニン</t>
    </rPh>
    <rPh sb="4" eb="6">
      <t>バアイ</t>
    </rPh>
    <rPh sb="9" eb="12">
      <t>ジュニンシャ</t>
    </rPh>
    <rPh sb="13" eb="15">
      <t>ジュウショ</t>
    </rPh>
    <rPh sb="16" eb="18">
      <t>キニュウ</t>
    </rPh>
    <phoneticPr fontId="1"/>
  </si>
  <si>
    <t>委任する場合のみ、受任者の氏名を入力してください。</t>
    <rPh sb="0" eb="2">
      <t>イニン</t>
    </rPh>
    <rPh sb="4" eb="6">
      <t>バアイ</t>
    </rPh>
    <rPh sb="9" eb="12">
      <t>ジュニンシャ</t>
    </rPh>
    <rPh sb="13" eb="15">
      <t>シメイ</t>
    </rPh>
    <rPh sb="16" eb="18">
      <t>ニュウリョク</t>
    </rPh>
    <phoneticPr fontId="1"/>
  </si>
  <si>
    <t>京都　太郎</t>
    <rPh sb="0" eb="2">
      <t>キョウト</t>
    </rPh>
    <rPh sb="3" eb="5">
      <t>タロウ</t>
    </rPh>
    <phoneticPr fontId="1"/>
  </si>
  <si>
    <t>京都　花子</t>
    <rPh sb="0" eb="2">
      <t>キョウト</t>
    </rPh>
    <rPh sb="3" eb="5">
      <t>ハナコ</t>
    </rPh>
    <phoneticPr fontId="1"/>
  </si>
  <si>
    <t>kyoto@marumaru.co.jp</t>
    <phoneticPr fontId="1"/>
  </si>
  <si>
    <t>担当者の連絡先を記入してください。申請内容の確認や交付決定などの通知先となります。</t>
    <rPh sb="0" eb="3">
      <t>タントウシャ</t>
    </rPh>
    <rPh sb="4" eb="7">
      <t>レンラクサキ</t>
    </rPh>
    <rPh sb="8" eb="10">
      <t>キニュウ</t>
    </rPh>
    <rPh sb="17" eb="21">
      <t>シンセイナイヨウ</t>
    </rPh>
    <rPh sb="22" eb="24">
      <t>カクニン</t>
    </rPh>
    <rPh sb="25" eb="27">
      <t>コウフ</t>
    </rPh>
    <rPh sb="27" eb="29">
      <t>ケッテイ</t>
    </rPh>
    <rPh sb="32" eb="34">
      <t>ツウチ</t>
    </rPh>
    <rPh sb="34" eb="35">
      <t>サキ</t>
    </rPh>
    <phoneticPr fontId="1"/>
  </si>
  <si>
    <t>丹後　次郎</t>
    <rPh sb="0" eb="2">
      <t>タンゴ</t>
    </rPh>
    <rPh sb="3" eb="5">
      <t>ジロウ</t>
    </rPh>
    <phoneticPr fontId="1"/>
  </si>
  <si>
    <t>南丹市○○町△△番地</t>
    <rPh sb="0" eb="2">
      <t>ナンタン</t>
    </rPh>
    <rPh sb="2" eb="3">
      <t>シ</t>
    </rPh>
    <rPh sb="5" eb="6">
      <t>チョウ</t>
    </rPh>
    <rPh sb="8" eb="10">
      <t>バンチ</t>
    </rPh>
    <phoneticPr fontId="1"/>
  </si>
  <si>
    <t>宮津市○○△△番地</t>
    <rPh sb="0" eb="3">
      <t>ミヤヅシ</t>
    </rPh>
    <rPh sb="7" eb="9">
      <t>バンチ</t>
    </rPh>
    <phoneticPr fontId="1"/>
  </si>
  <si>
    <t>カ）マルマルケンセツ</t>
  </si>
  <si>
    <t>入力項目</t>
    <rPh sb="0" eb="4">
      <t>ニュウリョクコウモク</t>
    </rPh>
    <phoneticPr fontId="1"/>
  </si>
  <si>
    <t>実施する内容の種別を選択してください。</t>
    <rPh sb="0" eb="2">
      <t>ジッシ</t>
    </rPh>
    <rPh sb="4" eb="6">
      <t>ナイヨウ</t>
    </rPh>
    <rPh sb="7" eb="9">
      <t>シュベツ</t>
    </rPh>
    <rPh sb="10" eb="12">
      <t>センタク</t>
    </rPh>
    <phoneticPr fontId="1"/>
  </si>
  <si>
    <t>講習名、品目名を記入してください。</t>
    <rPh sb="0" eb="3">
      <t>コウシュウメイ</t>
    </rPh>
    <rPh sb="4" eb="7">
      <t>ヒンモクメイ</t>
    </rPh>
    <rPh sb="8" eb="10">
      <t>キニュウ</t>
    </rPh>
    <phoneticPr fontId="1"/>
  </si>
  <si>
    <t>事前着手する場合、又は具体的な契約予定日が決まっている場合は、日付を記入してください。未定の場合は、「交付決定日」と記入してください。</t>
    <rPh sb="0" eb="4">
      <t>ジゼンチャクシュ</t>
    </rPh>
    <rPh sb="6" eb="8">
      <t>バアイ</t>
    </rPh>
    <rPh sb="9" eb="10">
      <t>マタ</t>
    </rPh>
    <rPh sb="11" eb="14">
      <t>グタイテキ</t>
    </rPh>
    <rPh sb="15" eb="19">
      <t>ケイヤクヨテイ</t>
    </rPh>
    <rPh sb="19" eb="20">
      <t>ヒ</t>
    </rPh>
    <rPh sb="21" eb="22">
      <t>キ</t>
    </rPh>
    <rPh sb="27" eb="29">
      <t>バアイ</t>
    </rPh>
    <rPh sb="31" eb="33">
      <t>ヒヅケ</t>
    </rPh>
    <rPh sb="34" eb="36">
      <t>キニュウ</t>
    </rPh>
    <rPh sb="43" eb="45">
      <t>ミテイ</t>
    </rPh>
    <rPh sb="46" eb="48">
      <t>バアイ</t>
    </rPh>
    <rPh sb="51" eb="56">
      <t>コウフケッテイビ</t>
    </rPh>
    <rPh sb="58" eb="60">
      <t>キニュウ</t>
    </rPh>
    <phoneticPr fontId="1"/>
  </si>
  <si>
    <t>○○テクノ(株)</t>
    <rPh sb="5" eb="8">
      <t>カブ</t>
    </rPh>
    <phoneticPr fontId="1"/>
  </si>
  <si>
    <t>補助対象事業の
着手及び完了(予定)日</t>
    <rPh sb="0" eb="4">
      <t>ホ</t>
    </rPh>
    <rPh sb="4" eb="6">
      <t>ジ</t>
    </rPh>
    <rPh sb="8" eb="10">
      <t>チャクシュ</t>
    </rPh>
    <rPh sb="10" eb="11">
      <t>オヨ</t>
    </rPh>
    <rPh sb="12" eb="14">
      <t>カンリョウ</t>
    </rPh>
    <rPh sb="15" eb="17">
      <t>ヨテイ</t>
    </rPh>
    <rPh sb="18" eb="19">
      <t>ヒ</t>
    </rPh>
    <phoneticPr fontId="6"/>
  </si>
  <si>
    <t>ステップ１：補助金の交付申請を行う際に入力してください。</t>
    <rPh sb="6" eb="9">
      <t>ホジョキン</t>
    </rPh>
    <rPh sb="10" eb="14">
      <t>コウフシンセイ</t>
    </rPh>
    <rPh sb="15" eb="16">
      <t>オコナ</t>
    </rPh>
    <rPh sb="17" eb="18">
      <t>サイ</t>
    </rPh>
    <rPh sb="19" eb="21">
      <t>ニュウリョク</t>
    </rPh>
    <phoneticPr fontId="1"/>
  </si>
  <si>
    <t>ステップ２：京都府から交付決定の通知があったのち、入力してください。</t>
    <rPh sb="6" eb="9">
      <t>キョウトフ</t>
    </rPh>
    <rPh sb="11" eb="15">
      <t>コウフケッテイ</t>
    </rPh>
    <rPh sb="16" eb="18">
      <t>ツウチ</t>
    </rPh>
    <rPh sb="25" eb="27">
      <t>ニュウリョク</t>
    </rPh>
    <phoneticPr fontId="1"/>
  </si>
  <si>
    <t>ステップ３（該当する場合のみ）：事業の内容を変更又は中止（廃止）する場合のみ、入力してください。</t>
    <rPh sb="6" eb="8">
      <t>ガイトウ</t>
    </rPh>
    <rPh sb="10" eb="12">
      <t>バアイ</t>
    </rPh>
    <rPh sb="16" eb="18">
      <t>ジギョウ</t>
    </rPh>
    <rPh sb="19" eb="21">
      <t>ナイヨウ</t>
    </rPh>
    <rPh sb="22" eb="24">
      <t>ヘンコウ</t>
    </rPh>
    <rPh sb="24" eb="25">
      <t>マタ</t>
    </rPh>
    <rPh sb="26" eb="28">
      <t>チュウシ</t>
    </rPh>
    <rPh sb="29" eb="31">
      <t>ハイシ</t>
    </rPh>
    <rPh sb="34" eb="36">
      <t>バアイ</t>
    </rPh>
    <rPh sb="39" eb="41">
      <t>ニュウリョク</t>
    </rPh>
    <phoneticPr fontId="1"/>
  </si>
  <si>
    <t>ステップ４：事業が完了したら入力してください。</t>
    <rPh sb="6" eb="8">
      <t>ジギョウ</t>
    </rPh>
    <rPh sb="9" eb="11">
      <t>カンリョウ</t>
    </rPh>
    <rPh sb="14" eb="16">
      <t>ニュウリョク</t>
    </rPh>
    <phoneticPr fontId="1"/>
  </si>
  <si>
    <t>実績報告日</t>
    <rPh sb="0" eb="2">
      <t>ジッセキ</t>
    </rPh>
    <rPh sb="2" eb="4">
      <t>ホウコク</t>
    </rPh>
    <rPh sb="4" eb="5">
      <t>ビ</t>
    </rPh>
    <phoneticPr fontId="1"/>
  </si>
  <si>
    <t>導入指導料、設置労務等の金額を税抜で記入してください。（区分が難しい場合は、単価(b)にまとめて計上可）</t>
    <rPh sb="0" eb="5">
      <t>ドウニュウシドウリョウ</t>
    </rPh>
    <rPh sb="6" eb="10">
      <t>セッチロウム</t>
    </rPh>
    <rPh sb="10" eb="11">
      <t>ナド</t>
    </rPh>
    <rPh sb="12" eb="14">
      <t>キンガク</t>
    </rPh>
    <rPh sb="15" eb="17">
      <t>ゼイヌ</t>
    </rPh>
    <rPh sb="18" eb="20">
      <t>キニュウ</t>
    </rPh>
    <rPh sb="28" eb="30">
      <t>クブン</t>
    </rPh>
    <rPh sb="31" eb="32">
      <t>ムズカ</t>
    </rPh>
    <rPh sb="34" eb="36">
      <t>バアイ</t>
    </rPh>
    <rPh sb="38" eb="40">
      <t>タンカ</t>
    </rPh>
    <rPh sb="48" eb="50">
      <t>ケイジョウ</t>
    </rPh>
    <rPh sb="50" eb="51">
      <t>カ</t>
    </rPh>
    <phoneticPr fontId="1"/>
  </si>
  <si>
    <t>４月</t>
    <rPh sb="1" eb="2">
      <t>ガツ</t>
    </rPh>
    <phoneticPr fontId="1"/>
  </si>
  <si>
    <t>５月</t>
  </si>
  <si>
    <t>６月</t>
  </si>
  <si>
    <t>７月</t>
  </si>
  <si>
    <t>８月</t>
  </si>
  <si>
    <t>９月</t>
  </si>
  <si>
    <t>１０月</t>
  </si>
  <si>
    <t>１１月</t>
  </si>
  <si>
    <t>１２月</t>
  </si>
  <si>
    <t>１月</t>
  </si>
  <si>
    <t>２月</t>
  </si>
  <si>
    <t>利用開始日</t>
    <rPh sb="0" eb="5">
      <t>リヨウカイシビ</t>
    </rPh>
    <phoneticPr fontId="1"/>
  </si>
  <si>
    <t>利用終了(予定)日</t>
    <rPh sb="0" eb="4">
      <t>リヨウシュウリョウ</t>
    </rPh>
    <rPh sb="5" eb="7">
      <t>ヨテイ</t>
    </rPh>
    <rPh sb="8" eb="9">
      <t>ヒ</t>
    </rPh>
    <phoneticPr fontId="1"/>
  </si>
  <si>
    <t>始期</t>
    <rPh sb="0" eb="2">
      <t>シキ</t>
    </rPh>
    <phoneticPr fontId="1"/>
  </si>
  <si>
    <t>終期</t>
    <rPh sb="0" eb="2">
      <t>シュウキ</t>
    </rPh>
    <phoneticPr fontId="1"/>
  </si>
  <si>
    <t>日数</t>
    <rPh sb="0" eb="2">
      <t>ニッスウ</t>
    </rPh>
    <phoneticPr fontId="1"/>
  </si>
  <si>
    <t>１　所定外労働時間を削減する。</t>
  </si>
  <si>
    <t>目的</t>
    <rPh sb="0" eb="1">
      <t>メ</t>
    </rPh>
    <rPh sb="1" eb="2">
      <t>テキ</t>
    </rPh>
    <phoneticPr fontId="1"/>
  </si>
  <si>
    <t>　本事業を活用して達成したい目的に○をつけてください。（複数回答可）
　※なお、導入後の効果について、後日、お伺いすることがあります。</t>
    <phoneticPr fontId="1"/>
  </si>
  <si>
    <t>　↓プルダウンで選択</t>
    <rPh sb="8" eb="10">
      <t>センタク</t>
    </rPh>
    <phoneticPr fontId="1"/>
  </si>
  <si>
    <t>○初期費用（登録料、指導料等、利用開始時に1回のみ発生する費用）</t>
    <rPh sb="1" eb="5">
      <t>ショキヒヨウ</t>
    </rPh>
    <rPh sb="6" eb="9">
      <t>トウロクリョウ</t>
    </rPh>
    <rPh sb="10" eb="13">
      <t>シドウリョウ</t>
    </rPh>
    <rPh sb="13" eb="14">
      <t>ナド</t>
    </rPh>
    <rPh sb="15" eb="20">
      <t>リヨウカイシジ</t>
    </rPh>
    <rPh sb="22" eb="23">
      <t>カイ</t>
    </rPh>
    <rPh sb="25" eb="27">
      <t>ハッセイ</t>
    </rPh>
    <rPh sb="29" eb="31">
      <t>ヒヨウ</t>
    </rPh>
    <phoneticPr fontId="1"/>
  </si>
  <si>
    <t>円(税抜)</t>
    <rPh sb="0" eb="1">
      <t>エン</t>
    </rPh>
    <rPh sb="2" eb="4">
      <t>ゼイヌ</t>
    </rPh>
    <phoneticPr fontId="1"/>
  </si>
  <si>
    <t>○月間/年間利用料（サービス利用料等、一定期間毎に）</t>
    <rPh sb="1" eb="3">
      <t>ゲッカン</t>
    </rPh>
    <rPh sb="4" eb="6">
      <t>ネンカン</t>
    </rPh>
    <rPh sb="6" eb="9">
      <t>リヨウリョウ</t>
    </rPh>
    <rPh sb="14" eb="17">
      <t>リヨウリョウ</t>
    </rPh>
    <rPh sb="17" eb="18">
      <t>ナド</t>
    </rPh>
    <rPh sb="19" eb="21">
      <t>イッテイ</t>
    </rPh>
    <rPh sb="21" eb="23">
      <t>キカン</t>
    </rPh>
    <rPh sb="23" eb="24">
      <t>ゴト</t>
    </rPh>
    <phoneticPr fontId="1"/>
  </si>
  <si>
    <t>費用の合計</t>
    <rPh sb="0" eb="2">
      <t>ヒヨウ</t>
    </rPh>
    <rPh sb="3" eb="5">
      <t>ゴウケイ</t>
    </rPh>
    <phoneticPr fontId="1"/>
  </si>
  <si>
    <t>○補助対象経費</t>
    <rPh sb="1" eb="7">
      <t>ホジョタイショウケイヒ</t>
    </rPh>
    <phoneticPr fontId="1"/>
  </si>
  <si>
    <t>初期費用</t>
    <rPh sb="0" eb="4">
      <t>ショキヒヨウ</t>
    </rPh>
    <phoneticPr fontId="1"/>
  </si>
  <si>
    <t>利用期間の利用料合計</t>
    <rPh sb="0" eb="4">
      <t>リヨウキカン</t>
    </rPh>
    <rPh sb="5" eb="8">
      <t>リヨウリョウ</t>
    </rPh>
    <rPh sb="8" eb="10">
      <t>ゴウケイ</t>
    </rPh>
    <phoneticPr fontId="1"/>
  </si>
  <si>
    <t>補助対象期間の利用料</t>
    <rPh sb="0" eb="2">
      <t>ホジョ</t>
    </rPh>
    <rPh sb="2" eb="4">
      <t>タイショウ</t>
    </rPh>
    <rPh sb="4" eb="6">
      <t>キカン</t>
    </rPh>
    <rPh sb="7" eb="10">
      <t>リヨウリョウ</t>
    </rPh>
    <phoneticPr fontId="1"/>
  </si>
  <si>
    <t>補助対象経費</t>
    <rPh sb="0" eb="2">
      <t>ホジョ</t>
    </rPh>
    <rPh sb="2" eb="4">
      <t>タイショウ</t>
    </rPh>
    <rPh sb="4" eb="6">
      <t>ケイヒ</t>
    </rPh>
    <phoneticPr fontId="1"/>
  </si>
  <si>
    <t>↑見積書を参考に入力</t>
    <rPh sb="1" eb="4">
      <t>ミツモリショ</t>
    </rPh>
    <rPh sb="5" eb="7">
      <t>サンコウ</t>
    </rPh>
    <rPh sb="8" eb="10">
      <t>ニュウリョク</t>
    </rPh>
    <phoneticPr fontId="1"/>
  </si>
  <si>
    <t>※自動計算</t>
    <rPh sb="1" eb="5">
      <t>ジドウケイサン</t>
    </rPh>
    <phoneticPr fontId="1"/>
  </si>
  <si>
    <t>売買契約や注文を行った日を記入してください。</t>
    <rPh sb="0" eb="4">
      <t>バイバイケイヤク</t>
    </rPh>
    <rPh sb="5" eb="7">
      <t>チュウモン</t>
    </rPh>
    <rPh sb="8" eb="9">
      <t>オコナ</t>
    </rPh>
    <rPh sb="11" eb="12">
      <t>ヒ</t>
    </rPh>
    <rPh sb="13" eb="15">
      <t>キニュウ</t>
    </rPh>
    <phoneticPr fontId="1"/>
  </si>
  <si>
    <t>実際に設備等の納品と支払の両方が完了した日を入力してください。</t>
    <rPh sb="0" eb="2">
      <t>ジッサイ</t>
    </rPh>
    <rPh sb="3" eb="5">
      <t>セツビ</t>
    </rPh>
    <rPh sb="5" eb="6">
      <t>ナド</t>
    </rPh>
    <rPh sb="7" eb="9">
      <t>ノウヒン</t>
    </rPh>
    <rPh sb="10" eb="12">
      <t>シハライ</t>
    </rPh>
    <rPh sb="13" eb="15">
      <t>リョウホウ</t>
    </rPh>
    <rPh sb="16" eb="18">
      <t>カンリョウ</t>
    </rPh>
    <rPh sb="20" eb="21">
      <t>ヒ</t>
    </rPh>
    <rPh sb="22" eb="24">
      <t>ニュウリョク</t>
    </rPh>
    <phoneticPr fontId="1"/>
  </si>
  <si>
    <t>自動計算</t>
    <rPh sb="0" eb="4">
      <t>ジドウケイサン</t>
    </rPh>
    <phoneticPr fontId="1"/>
  </si>
  <si>
    <t>納品日を記入してください。</t>
    <rPh sb="0" eb="3">
      <t>ノウヒンビ</t>
    </rPh>
    <rPh sb="4" eb="6">
      <t>キニュウ</t>
    </rPh>
    <phoneticPr fontId="1"/>
  </si>
  <si>
    <t>購入した機器等を保管する場所を記入してください。（○○工事や現場などは不可）</t>
    <rPh sb="0" eb="2">
      <t>コウニュウ</t>
    </rPh>
    <rPh sb="4" eb="6">
      <t>キキ</t>
    </rPh>
    <rPh sb="6" eb="7">
      <t>ナド</t>
    </rPh>
    <rPh sb="8" eb="10">
      <t>ホカン</t>
    </rPh>
    <rPh sb="12" eb="14">
      <t>バショ</t>
    </rPh>
    <rPh sb="15" eb="17">
      <t>キニュウ</t>
    </rPh>
    <rPh sb="27" eb="29">
      <t>コウジ</t>
    </rPh>
    <rPh sb="30" eb="32">
      <t>ゲンバ</t>
    </rPh>
    <rPh sb="35" eb="37">
      <t>フカ</t>
    </rPh>
    <phoneticPr fontId="1"/>
  </si>
  <si>
    <t>必須</t>
    <rPh sb="0" eb="2">
      <t>ヒッス</t>
    </rPh>
    <phoneticPr fontId="1"/>
  </si>
  <si>
    <t>支店名を入力してください。支店より前の部分のみ記入してください。</t>
    <rPh sb="0" eb="3">
      <t>シテンメイ</t>
    </rPh>
    <rPh sb="4" eb="6">
      <t>ニュウリョク</t>
    </rPh>
    <rPh sb="13" eb="15">
      <t>シテン</t>
    </rPh>
    <rPh sb="17" eb="18">
      <t>マエ</t>
    </rPh>
    <rPh sb="19" eb="21">
      <t>ブブン</t>
    </rPh>
    <rPh sb="23" eb="25">
      <t>キニュウ</t>
    </rPh>
    <phoneticPr fontId="1"/>
  </si>
  <si>
    <t>口座種目</t>
    <rPh sb="0" eb="2">
      <t>コウザ</t>
    </rPh>
    <rPh sb="2" eb="4">
      <t>シュモク</t>
    </rPh>
    <phoneticPr fontId="1"/>
  </si>
  <si>
    <t>口座種目</t>
    <rPh sb="2" eb="4">
      <t>シュモク</t>
    </rPh>
    <phoneticPr fontId="1"/>
  </si>
  <si>
    <t>変更承認申請日（提出日）</t>
    <rPh sb="0" eb="2">
      <t>ヘンコウ</t>
    </rPh>
    <rPh sb="2" eb="7">
      <t>ショウニンシンセイビ</t>
    </rPh>
    <rPh sb="8" eb="11">
      <t>テイシュツビ</t>
    </rPh>
    <phoneticPr fontId="1"/>
  </si>
  <si>
    <t>被服の有無</t>
    <rPh sb="0" eb="2">
      <t>ヒフク</t>
    </rPh>
    <rPh sb="3" eb="5">
      <t>ウム</t>
    </rPh>
    <phoneticPr fontId="1"/>
  </si>
  <si>
    <t>補助対象経費１</t>
    <rPh sb="0" eb="6">
      <t>ホジョタイショウケイヒ</t>
    </rPh>
    <phoneticPr fontId="1"/>
  </si>
  <si>
    <t>補助対象経費２</t>
    <rPh sb="0" eb="6">
      <t>ホジョタイショウケイヒ</t>
    </rPh>
    <phoneticPr fontId="1"/>
  </si>
  <si>
    <t>補助対象経費３</t>
    <rPh sb="0" eb="6">
      <t>ホジョタイショウケイヒ</t>
    </rPh>
    <phoneticPr fontId="1"/>
  </si>
  <si>
    <t>補助対象経費４</t>
    <rPh sb="0" eb="6">
      <t>ホジョタイショウケイヒ</t>
    </rPh>
    <phoneticPr fontId="1"/>
  </si>
  <si>
    <t>国又は地方公共団体から同じ目的で別の補助金や助成金等を受給している（又はする予定の）場合は、その金額（税抜）を記入してください</t>
    <rPh sb="11" eb="12">
      <t>オナ</t>
    </rPh>
    <rPh sb="13" eb="15">
      <t>モクテキ</t>
    </rPh>
    <rPh sb="16" eb="17">
      <t>ベツ</t>
    </rPh>
    <rPh sb="18" eb="21">
      <t>ホジョキン</t>
    </rPh>
    <rPh sb="22" eb="25">
      <t>ジョセイキン</t>
    </rPh>
    <rPh sb="25" eb="26">
      <t>ナド</t>
    </rPh>
    <rPh sb="27" eb="29">
      <t>ジュキュウ</t>
    </rPh>
    <rPh sb="34" eb="35">
      <t>マタ</t>
    </rPh>
    <rPh sb="38" eb="40">
      <t>ヨテイ</t>
    </rPh>
    <rPh sb="42" eb="44">
      <t>バアイ</t>
    </rPh>
    <rPh sb="48" eb="50">
      <t>キンガク</t>
    </rPh>
    <rPh sb="51" eb="53">
      <t>ゼイヌ</t>
    </rPh>
    <rPh sb="55" eb="57">
      <t>キニュウ</t>
    </rPh>
    <phoneticPr fontId="1"/>
  </si>
  <si>
    <r>
      <rPr>
        <u/>
        <sz val="11"/>
        <color theme="1"/>
        <rFont val="ＭＳ 明朝"/>
        <family val="1"/>
        <charset val="128"/>
      </rPr>
      <t>交付申請から変更になっている場合のみ</t>
    </r>
    <r>
      <rPr>
        <sz val="11"/>
        <color theme="1"/>
        <rFont val="ＭＳ 明朝"/>
        <family val="1"/>
        <charset val="128"/>
      </rPr>
      <t>、上書きで記入してください。</t>
    </r>
    <rPh sb="19" eb="21">
      <t>ウワガ</t>
    </rPh>
    <phoneticPr fontId="1"/>
  </si>
  <si>
    <r>
      <t>交付申請から変更になっている場合のみ</t>
    </r>
    <r>
      <rPr>
        <sz val="11"/>
        <color theme="1"/>
        <rFont val="ＭＳ 明朝"/>
        <family val="1"/>
        <charset val="128"/>
      </rPr>
      <t>、上書きで記入してください。</t>
    </r>
    <rPh sb="0" eb="2">
      <t>コウフ</t>
    </rPh>
    <rPh sb="2" eb="4">
      <t>シンセイ</t>
    </rPh>
    <rPh sb="6" eb="8">
      <t>ヘンコウ</t>
    </rPh>
    <rPh sb="14" eb="16">
      <t>バアイ</t>
    </rPh>
    <rPh sb="19" eb="21">
      <t>ウワガ</t>
    </rPh>
    <rPh sb="23" eb="25">
      <t>キニュウ</t>
    </rPh>
    <phoneticPr fontId="1"/>
  </si>
  <si>
    <t>月数</t>
    <rPh sb="0" eb="2">
      <t>ゲッスウ</t>
    </rPh>
    <phoneticPr fontId="1"/>
  </si>
  <si>
    <t>実績報告【該当する場合のみ】</t>
    <rPh sb="0" eb="4">
      <t>ジッセキホウコク</t>
    </rPh>
    <rPh sb="5" eb="7">
      <t>ガイトウ</t>
    </rPh>
    <rPh sb="9" eb="11">
      <t>バアイ</t>
    </rPh>
    <phoneticPr fontId="1"/>
  </si>
  <si>
    <t>研修等の受講、システム導入及び機器等の購入</t>
    <rPh sb="0" eb="3">
      <t>ケンシュウナド</t>
    </rPh>
    <rPh sb="4" eb="6">
      <t>ジュコウ</t>
    </rPh>
    <rPh sb="11" eb="13">
      <t>ドウニュウ</t>
    </rPh>
    <rPh sb="13" eb="14">
      <t>オヨ</t>
    </rPh>
    <rPh sb="15" eb="17">
      <t>キキ</t>
    </rPh>
    <rPh sb="17" eb="18">
      <t>ナド</t>
    </rPh>
    <rPh sb="19" eb="21">
      <t>コウニュウ</t>
    </rPh>
    <phoneticPr fontId="1"/>
  </si>
  <si>
    <t>ア　４週８休以上</t>
    <rPh sb="3" eb="4">
      <t>シュウ</t>
    </rPh>
    <rPh sb="5" eb="6">
      <t>キュウ</t>
    </rPh>
    <rPh sb="6" eb="8">
      <t>イジョウ</t>
    </rPh>
    <phoneticPr fontId="1"/>
  </si>
  <si>
    <t>イ　休日増加</t>
    <rPh sb="2" eb="6">
      <t>キュウジツゾウカ</t>
    </rPh>
    <phoneticPr fontId="1"/>
  </si>
  <si>
    <t>ウ　賃上げ</t>
    <rPh sb="2" eb="4">
      <t>チンア</t>
    </rPh>
    <phoneticPr fontId="1"/>
  </si>
  <si>
    <t>↑算出基礎資料に記入</t>
    <rPh sb="1" eb="7">
      <t>サンシュツキソシリョウ</t>
    </rPh>
    <rPh sb="8" eb="10">
      <t>キニュウ</t>
    </rPh>
    <phoneticPr fontId="1"/>
  </si>
  <si>
    <t>(株)○○建設　本社倉庫</t>
    <rPh sb="0" eb="3">
      <t>カブ</t>
    </rPh>
    <rPh sb="8" eb="10">
      <t>ホンシャ</t>
    </rPh>
    <rPh sb="10" eb="12">
      <t>ソウコ</t>
    </rPh>
    <phoneticPr fontId="1"/>
  </si>
  <si>
    <t>□□社　×××</t>
    <rPh sb="2" eb="3">
      <t>シャ</t>
    </rPh>
    <phoneticPr fontId="1"/>
  </si>
  <si>
    <t>第６号様式（第13条関係）</t>
    <phoneticPr fontId="1"/>
  </si>
  <si>
    <t>　　年　　月　　日</t>
    <phoneticPr fontId="1"/>
  </si>
  <si>
    <t>補助金額（知事が確定通知書により通知した額）</t>
    <phoneticPr fontId="1"/>
  </si>
  <si>
    <t>補助金の確定時における消費税及び地方消費税に係る仕入控除税額</t>
    <phoneticPr fontId="1"/>
  </si>
  <si>
    <t>消費税及び地方消費税の額の確定に伴う補助金に係る消費税及び地方消費税に係る</t>
    <phoneticPr fontId="1"/>
  </si>
  <si>
    <t>仕入控除税額</t>
  </si>
  <si>
    <t>※参考資料として、上記内容のわかる資料を添付してください。</t>
    <phoneticPr fontId="1"/>
  </si>
  <si>
    <t>第８号様式（第14条関係）</t>
    <phoneticPr fontId="1"/>
  </si>
  <si>
    <t>取得財産の品目及び取得年月日</t>
    <phoneticPr fontId="1"/>
  </si>
  <si>
    <t>取得価格及び時価</t>
    <phoneticPr fontId="1"/>
  </si>
  <si>
    <t>処分の方法</t>
    <phoneticPr fontId="1"/>
  </si>
  <si>
    <t>処分の理由</t>
    <rPh sb="0" eb="2">
      <t>ショブン</t>
    </rPh>
    <rPh sb="3" eb="5">
      <t>リユウ</t>
    </rPh>
    <phoneticPr fontId="1"/>
  </si>
  <si>
    <t>第４号様式（第８条関係）</t>
    <phoneticPr fontId="1"/>
  </si>
  <si>
    <r>
      <t xml:space="preserve">補助対象経費
</t>
    </r>
    <r>
      <rPr>
        <sz val="10"/>
        <rFont val="ＭＳ 明朝"/>
        <family val="1"/>
        <charset val="128"/>
      </rPr>
      <t>(ａ)＋((ｂ)×(ｃ))＋(ｄ)</t>
    </r>
    <rPh sb="0" eb="2">
      <t>ホジョ</t>
    </rPh>
    <rPh sb="2" eb="4">
      <t>タイショウ</t>
    </rPh>
    <rPh sb="4" eb="6">
      <t>ケイヒ</t>
    </rPh>
    <phoneticPr fontId="6"/>
  </si>
  <si>
    <t>中止の期間（廃止の時期）</t>
    <rPh sb="0" eb="2">
      <t>チュウシ</t>
    </rPh>
    <rPh sb="3" eb="5">
      <t>キカン</t>
    </rPh>
    <rPh sb="6" eb="8">
      <t>ハイシ</t>
    </rPh>
    <rPh sb="9" eb="11">
      <t>ジキ</t>
    </rPh>
    <phoneticPr fontId="1"/>
  </si>
  <si>
    <t>賃上げ前</t>
    <rPh sb="0" eb="2">
      <t>チンア</t>
    </rPh>
    <rPh sb="3" eb="4">
      <t>マエ</t>
    </rPh>
    <phoneticPr fontId="1"/>
  </si>
  <si>
    <t>従業員数</t>
    <rPh sb="0" eb="4">
      <t>ジュウギョウインスウ</t>
    </rPh>
    <phoneticPr fontId="1"/>
  </si>
  <si>
    <t>労務費</t>
    <rPh sb="0" eb="3">
      <t>ロウムヒ</t>
    </rPh>
    <phoneticPr fontId="1"/>
  </si>
  <si>
    <t>役員報酬</t>
    <rPh sb="0" eb="4">
      <t>ヤクインホウシュウ</t>
    </rPh>
    <phoneticPr fontId="1"/>
  </si>
  <si>
    <t>従業員給料</t>
    <rPh sb="0" eb="5">
      <t>ジュウギョウインキュウリョウ</t>
    </rPh>
    <phoneticPr fontId="1"/>
  </si>
  <si>
    <t>平均給与</t>
    <rPh sb="0" eb="4">
      <t>ヘイキンキュウヨ</t>
    </rPh>
    <phoneticPr fontId="1"/>
  </si>
  <si>
    <t>賃上げ後</t>
    <rPh sb="0" eb="2">
      <t>チンア</t>
    </rPh>
    <rPh sb="3" eb="4">
      <t>ゴ</t>
    </rPh>
    <phoneticPr fontId="1"/>
  </si>
  <si>
    <t>合計</t>
    <rPh sb="0" eb="2">
      <t>ゴウケイ</t>
    </rPh>
    <phoneticPr fontId="1"/>
  </si>
  <si>
    <t>（千円）</t>
    <rPh sb="1" eb="3">
      <t>センエン</t>
    </rPh>
    <phoneticPr fontId="1"/>
  </si>
  <si>
    <t>○「法人事業概況説明書」の場合</t>
    <rPh sb="2" eb="11">
      <t>ホウジンジギョウガイキョウセツメイショ</t>
    </rPh>
    <rPh sb="13" eb="15">
      <t>バアイ</t>
    </rPh>
    <phoneticPr fontId="3"/>
  </si>
  <si>
    <t>○「給与所得の源泉徴収票等の法定調書合計表」の場合</t>
    <rPh sb="2" eb="4">
      <t>キュウヨ</t>
    </rPh>
    <rPh sb="4" eb="6">
      <t>ショトク</t>
    </rPh>
    <rPh sb="7" eb="9">
      <t>ゲンセン</t>
    </rPh>
    <rPh sb="9" eb="11">
      <t>チョウシュウ</t>
    </rPh>
    <rPh sb="11" eb="12">
      <t>ヒョウ</t>
    </rPh>
    <rPh sb="12" eb="13">
      <t>ナド</t>
    </rPh>
    <rPh sb="14" eb="16">
      <t>ホウテイ</t>
    </rPh>
    <rPh sb="16" eb="18">
      <t>チョウショ</t>
    </rPh>
    <rPh sb="18" eb="20">
      <t>ゴウケイ</t>
    </rPh>
    <rPh sb="20" eb="21">
      <t>オモテ</t>
    </rPh>
    <rPh sb="23" eb="25">
      <t>バアイ</t>
    </rPh>
    <phoneticPr fontId="3"/>
  </si>
  <si>
    <t>支払金額</t>
    <rPh sb="0" eb="4">
      <t>シハライキンガク</t>
    </rPh>
    <phoneticPr fontId="1"/>
  </si>
  <si>
    <t>○「賃金台帳」の場合</t>
    <rPh sb="2" eb="6">
      <t>チンギンダイチョウ</t>
    </rPh>
    <rPh sb="8" eb="10">
      <t>バアイ</t>
    </rPh>
    <phoneticPr fontId="3"/>
  </si>
  <si>
    <t>総支給額等の合計</t>
    <rPh sb="4" eb="5">
      <t>ナド</t>
    </rPh>
    <rPh sb="6" eb="8">
      <t>ゴウケイ</t>
    </rPh>
    <phoneticPr fontId="1"/>
  </si>
  <si>
    <t>賃上げ率</t>
    <rPh sb="0" eb="2">
      <t>チンア</t>
    </rPh>
    <rPh sb="3" eb="4">
      <t>リツ</t>
    </rPh>
    <phoneticPr fontId="1"/>
  </si>
  <si>
    <t>日付入力</t>
    <rPh sb="0" eb="2">
      <t>ヒヅケ</t>
    </rPh>
    <rPh sb="2" eb="4">
      <t>ニュウリョク</t>
    </rPh>
    <phoneticPr fontId="1"/>
  </si>
  <si>
    <t>入力シートに記入することで、自動入力されます</t>
  </si>
  <si>
    <t>入力シートに記入することで、自動入力されます</t>
    <rPh sb="0" eb="2">
      <t>ニュウリョク</t>
    </rPh>
    <rPh sb="6" eb="8">
      <t>キニュウ</t>
    </rPh>
    <rPh sb="14" eb="18">
      <t>ジドウニュウリョク</t>
    </rPh>
    <phoneticPr fontId="1"/>
  </si>
  <si>
    <t>入力シートに記入することで、自動入力されます</t>
    <phoneticPr fontId="1"/>
  </si>
  <si>
    <t>本シートで直接選択して入力してください。</t>
    <rPh sb="0" eb="1">
      <t>ホン</t>
    </rPh>
    <rPh sb="5" eb="7">
      <t>チョクセツ</t>
    </rPh>
    <rPh sb="7" eb="9">
      <t>センタク</t>
    </rPh>
    <rPh sb="11" eb="13">
      <t>ニュウリョク</t>
    </rPh>
    <phoneticPr fontId="1"/>
  </si>
  <si>
    <t>交付申請の全部を取りやめる場合に申請が必要です。</t>
    <rPh sb="0" eb="4">
      <t>コウフシンセイ</t>
    </rPh>
    <rPh sb="5" eb="7">
      <t>ゼンブ</t>
    </rPh>
    <rPh sb="8" eb="9">
      <t>ト</t>
    </rPh>
    <rPh sb="13" eb="15">
      <t>バアイ</t>
    </rPh>
    <rPh sb="16" eb="18">
      <t>シンセイ</t>
    </rPh>
    <rPh sb="19" eb="21">
      <t>ヒツヨウ</t>
    </rPh>
    <phoneticPr fontId="1"/>
  </si>
  <si>
    <t>申請しない</t>
  </si>
  <si>
    <t>実績報告　又は　変更承認申請【必須】</t>
    <rPh sb="0" eb="4">
      <t>ジッセキホウコク</t>
    </rPh>
    <rPh sb="5" eb="6">
      <t>マタ</t>
    </rPh>
    <rPh sb="8" eb="10">
      <t>ヘンコウ</t>
    </rPh>
    <rPh sb="10" eb="12">
      <t>ショウニン</t>
    </rPh>
    <rPh sb="12" eb="14">
      <t>シンセイ</t>
    </rPh>
    <rPh sb="15" eb="17">
      <t>ヒッス</t>
    </rPh>
    <phoneticPr fontId="1"/>
  </si>
  <si>
    <t>補助率</t>
    <rPh sb="0" eb="3">
      <t>ホジョリツ</t>
    </rPh>
    <phoneticPr fontId="1"/>
  </si>
  <si>
    <t>見積書、請求書（事前着手する場合のみ）、その他から選択してください。(プルダウン選択)</t>
    <rPh sb="4" eb="7">
      <t>セイキュウショ</t>
    </rPh>
    <rPh sb="8" eb="12">
      <t>ジゼンチャクシュ</t>
    </rPh>
    <rPh sb="14" eb="16">
      <t>バアイ</t>
    </rPh>
    <rPh sb="22" eb="23">
      <t>タ</t>
    </rPh>
    <rPh sb="25" eb="27">
      <t>センタク</t>
    </rPh>
    <phoneticPr fontId="1"/>
  </si>
  <si>
    <t>申請する補助対象経費毎に、申請の有無を選択してください。(プルダウン選択)</t>
    <rPh sb="0" eb="2">
      <t>シンセイ</t>
    </rPh>
    <rPh sb="4" eb="11">
      <t>ホジョタイショウケイヒゴト</t>
    </rPh>
    <rPh sb="13" eb="15">
      <t>シンセイ</t>
    </rPh>
    <rPh sb="16" eb="18">
      <t>ウム</t>
    </rPh>
    <rPh sb="19" eb="21">
      <t>センタク</t>
    </rPh>
    <rPh sb="34" eb="36">
      <t>センタク</t>
    </rPh>
    <phoneticPr fontId="1"/>
  </si>
  <si>
    <r>
      <t>補助金申請者名義</t>
    </r>
    <r>
      <rPr>
        <sz val="11"/>
        <color rgb="FFFF0000"/>
        <rFont val="ＭＳ 明朝"/>
        <family val="1"/>
        <charset val="128"/>
      </rPr>
      <t>以外</t>
    </r>
    <r>
      <rPr>
        <sz val="11"/>
        <color theme="1"/>
        <rFont val="ＭＳ 明朝"/>
        <family val="1"/>
        <charset val="128"/>
      </rPr>
      <t>の口座への振込を希望する場合のみ、「希望する」を選択してください。(プルダウン選択)</t>
    </r>
    <rPh sb="0" eb="3">
      <t>ホジョキン</t>
    </rPh>
    <rPh sb="3" eb="6">
      <t>シンセイシャ</t>
    </rPh>
    <rPh sb="6" eb="8">
      <t>メイギ</t>
    </rPh>
    <rPh sb="8" eb="10">
      <t>イガイ</t>
    </rPh>
    <rPh sb="11" eb="13">
      <t>コウザ</t>
    </rPh>
    <rPh sb="15" eb="17">
      <t>フリコミ</t>
    </rPh>
    <rPh sb="18" eb="20">
      <t>キボウ</t>
    </rPh>
    <rPh sb="22" eb="24">
      <t>バアイ</t>
    </rPh>
    <rPh sb="28" eb="30">
      <t>キボウ</t>
    </rPh>
    <rPh sb="34" eb="36">
      <t>センタク</t>
    </rPh>
    <phoneticPr fontId="1"/>
  </si>
  <si>
    <t>「普通」「当座」のいずれかを選択してください。(プルダウン選択)</t>
    <rPh sb="1" eb="3">
      <t>フツウ</t>
    </rPh>
    <rPh sb="5" eb="7">
      <t>トウザ</t>
    </rPh>
    <rPh sb="14" eb="16">
      <t>センタク</t>
    </rPh>
    <phoneticPr fontId="1"/>
  </si>
  <si>
    <t>申請する事業を選択してください。(プルダウン選択)</t>
    <rPh sb="0" eb="2">
      <t>シンセイ</t>
    </rPh>
    <rPh sb="4" eb="6">
      <t>ジギョウ</t>
    </rPh>
    <rPh sb="7" eb="9">
      <t>センタク</t>
    </rPh>
    <phoneticPr fontId="1"/>
  </si>
  <si>
    <t>交付決定以前に事業に着手する場合は「事前着手する」を選択してください。(プルダウン選択)</t>
    <rPh sb="4" eb="6">
      <t>イゼン</t>
    </rPh>
    <rPh sb="7" eb="9">
      <t>ジギョウ</t>
    </rPh>
    <rPh sb="10" eb="12">
      <t>チャクシュ</t>
    </rPh>
    <rPh sb="14" eb="16">
      <t>バアイ</t>
    </rPh>
    <rPh sb="18" eb="22">
      <t>ジゼンチャクシュ</t>
    </rPh>
    <rPh sb="26" eb="28">
      <t>センタク</t>
    </rPh>
    <phoneticPr fontId="1"/>
  </si>
  <si>
    <t>交付要領に定める労働者の処遇改善を行っている申請者で、補助率の嵩上げを希望する場合は「実施する」を選択してください【設備等導入の場合のみ】(プルダウン選択)</t>
    <rPh sb="0" eb="4">
      <t>コウフヨウリョウ</t>
    </rPh>
    <rPh sb="5" eb="6">
      <t>サダ</t>
    </rPh>
    <rPh sb="8" eb="11">
      <t>ロウドウシャ</t>
    </rPh>
    <rPh sb="12" eb="16">
      <t>ショグウカイゼン</t>
    </rPh>
    <rPh sb="17" eb="18">
      <t>オコナ</t>
    </rPh>
    <rPh sb="22" eb="25">
      <t>シンセイシャ</t>
    </rPh>
    <rPh sb="27" eb="30">
      <t>ホジョリツ</t>
    </rPh>
    <rPh sb="31" eb="33">
      <t>カサア</t>
    </rPh>
    <rPh sb="35" eb="37">
      <t>キボウ</t>
    </rPh>
    <rPh sb="39" eb="41">
      <t>バアイ</t>
    </rPh>
    <rPh sb="43" eb="45">
      <t>ジッシ</t>
    </rPh>
    <rPh sb="49" eb="51">
      <t>センタク</t>
    </rPh>
    <rPh sb="58" eb="61">
      <t>セツビナド</t>
    </rPh>
    <rPh sb="61" eb="63">
      <t>ドウニュウ</t>
    </rPh>
    <rPh sb="64" eb="66">
      <t>バアイ</t>
    </rPh>
    <phoneticPr fontId="1"/>
  </si>
  <si>
    <t>利用期間月数</t>
    <rPh sb="0" eb="4">
      <t>リヨウキカン</t>
    </rPh>
    <rPh sb="4" eb="6">
      <t>ゲッスウ</t>
    </rPh>
    <phoneticPr fontId="1"/>
  </si>
  <si>
    <t>実施なし</t>
    <rPh sb="0" eb="2">
      <t>ジッシ</t>
    </rPh>
    <phoneticPr fontId="1"/>
  </si>
  <si>
    <t>令和８年度京都府建設業等人手不足対策支援事業補助金交付申請書　所要額調書（別記第２号様式　別紙１）</t>
    <phoneticPr fontId="1"/>
  </si>
  <si>
    <t xml:space="preserve">　令和８年度京都府建設業等人手不足対策支援事業補助金については、下記口座に振り込んでください。 </t>
    <phoneticPr fontId="1"/>
  </si>
  <si>
    <t>３</t>
    <phoneticPr fontId="1"/>
  </si>
  <si>
    <t>　令和８年度京都府建設業等人手不足対策支援事業補助金の受領に関する権限を下記の者に委任します。</t>
    <rPh sb="13" eb="15">
      <t>ヒトデ</t>
    </rPh>
    <rPh sb="15" eb="17">
      <t>ブソク</t>
    </rPh>
    <phoneticPr fontId="1"/>
  </si>
  <si>
    <t>２　年次有給休暇の取得を推進する。</t>
    <phoneticPr fontId="1"/>
  </si>
  <si>
    <t>３　外国人労働者の労働環境を改善する。</t>
    <phoneticPr fontId="1"/>
  </si>
  <si>
    <t>４　女性従業員の採用を増やす。</t>
    <phoneticPr fontId="1"/>
  </si>
  <si>
    <t>５　若手従業員の採用を増やす。</t>
    <phoneticPr fontId="1"/>
  </si>
  <si>
    <t>６　作業に係る人手を減らす。（例：２人→１人　等）</t>
    <phoneticPr fontId="1"/>
  </si>
  <si>
    <t>７　危険、きつい作業を減らす。（例：危険個所の測量をドローンで実施　等）</t>
    <phoneticPr fontId="1"/>
  </si>
  <si>
    <t>８　現場の作業環境を改善する。（例：電熱式防寒服を着用し作業　等）</t>
    <phoneticPr fontId="1"/>
  </si>
  <si>
    <t>９　作業効率を改善する。（例：ウェアラブルカメラによる遠隔臨場　等）</t>
    <phoneticPr fontId="1"/>
  </si>
  <si>
    <t>工事現場等の生産性向上に資するための設備等を導入する事業</t>
    <rPh sb="4" eb="5">
      <t>トウ</t>
    </rPh>
    <phoneticPr fontId="1"/>
  </si>
  <si>
    <t>令和８年度京都府建設業等人手不足対策支援事業補助金事前着手届</t>
    <rPh sb="0" eb="2">
      <t>レイワ</t>
    </rPh>
    <rPh sb="3" eb="5">
      <t>ネンド</t>
    </rPh>
    <rPh sb="12" eb="16">
      <t>ヒトデブソク</t>
    </rPh>
    <phoneticPr fontId="1"/>
  </si>
  <si>
    <t>　令和８年度京都府建設業等人手不足対策支援事業補助金について、別記条件を了承の上交付決定前に着手しますので、下記のとおり届け出ます。
　なお、事業実施にあたって京都府から指導がある場合はこれに従い、本件について交付決定がなされなかった場合や補助金の交付決定額が交付申請額に達しない場合においても、異議は申し立てません。</t>
    <rPh sb="13" eb="17">
      <t>ヒトデブソク</t>
    </rPh>
    <rPh sb="21" eb="23">
      <t>ジギョウ</t>
    </rPh>
    <phoneticPr fontId="1"/>
  </si>
  <si>
    <t>令和８年度京都府建設業等人手不足対策支援事業補助金交付申請書</t>
    <phoneticPr fontId="1"/>
  </si>
  <si>
    <t>　令和８年度において上記事業を実施したいので、令和８年度京都府建設業等人手不足対策支援事業補助金交付要領に基づき、下記のとおり補助金の交付を申請します。</t>
    <phoneticPr fontId="1"/>
  </si>
  <si>
    <t>令和８年度京都府建設業等人手不足対策支援事業補助金変更承認申請書</t>
    <phoneticPr fontId="1"/>
  </si>
  <si>
    <t>令和８年度京都府建設業等人手不足対策支援事業中止（廃止）承認申請書</t>
    <phoneticPr fontId="1"/>
  </si>
  <si>
    <t>令和８年度京都府建設業等人手不足対策支援事業補助金実績報告書</t>
    <phoneticPr fontId="1"/>
  </si>
  <si>
    <t>　　　　令和８年度京都府建設業等人手不足対策支援事業補助金に係る消費税
　　　　及び地方消費税の額の確定に伴う報告書</t>
    <phoneticPr fontId="1"/>
  </si>
  <si>
    <t>　　　　令和８年度京都府建設業等人手不足対策支援事業補助金に係る</t>
    <phoneticPr fontId="1"/>
  </si>
  <si>
    <t>事業計画書</t>
    <phoneticPr fontId="1"/>
  </si>
  <si>
    <t>バックオフィスの生産性向上及び多様な担い手確保に資する事業</t>
    <rPh sb="8" eb="11">
      <t>セイサンセイ</t>
    </rPh>
    <rPh sb="11" eb="13">
      <t>コウジョウ</t>
    </rPh>
    <rPh sb="13" eb="14">
      <t>オヨ</t>
    </rPh>
    <rPh sb="15" eb="17">
      <t>タヨウ</t>
    </rPh>
    <rPh sb="18" eb="19">
      <t>ニナ</t>
    </rPh>
    <rPh sb="20" eb="21">
      <t>テ</t>
    </rPh>
    <rPh sb="21" eb="23">
      <t>カクホ</t>
    </rPh>
    <rPh sb="24" eb="25">
      <t>シ</t>
    </rPh>
    <phoneticPr fontId="1"/>
  </si>
  <si>
    <t>事業計画書（別記第２号様式　別紙３）</t>
    <phoneticPr fontId="1"/>
  </si>
  <si>
    <t>10　ＩＣＴスキルを身に着けさせたい。（例：各種研修の受講　等）</t>
    <phoneticPr fontId="1"/>
  </si>
  <si>
    <t>11　事務処理を効率化する。（例：電子マニフェストの導入　等）</t>
    <phoneticPr fontId="1"/>
  </si>
  <si>
    <t>12　環境負荷を低減する。（例：ペーパーレス化　等）</t>
    <rPh sb="3" eb="7">
      <t>カンキョウフカ</t>
    </rPh>
    <rPh sb="8" eb="10">
      <t>テイゲン</t>
    </rPh>
    <rPh sb="14" eb="15">
      <t>レイ</t>
    </rPh>
    <rPh sb="22" eb="23">
      <t>カ</t>
    </rPh>
    <rPh sb="24" eb="25">
      <t>ナド</t>
    </rPh>
    <phoneticPr fontId="1"/>
  </si>
  <si>
    <t>13　その他（上記以外の目的は以下にご記入ください。）</t>
    <phoneticPr fontId="1"/>
  </si>
  <si>
    <t>第２号様式　別紙３</t>
    <rPh sb="6" eb="8">
      <t>ベッシ</t>
    </rPh>
    <phoneticPr fontId="1"/>
  </si>
  <si>
    <t>(３)</t>
    <phoneticPr fontId="1"/>
  </si>
  <si>
    <t>(４)</t>
    <phoneticPr fontId="1"/>
  </si>
  <si>
    <t>(５)</t>
    <phoneticPr fontId="1"/>
  </si>
  <si>
    <t>(６)</t>
    <phoneticPr fontId="1"/>
  </si>
  <si>
    <t>(７)</t>
    <phoneticPr fontId="1"/>
  </si>
  <si>
    <t>令和９年２月19日までに利用したことがわかる資料（ただし、被服等の場合に限る。）</t>
    <rPh sb="31" eb="32">
      <t>トウ</t>
    </rPh>
    <phoneticPr fontId="1"/>
  </si>
  <si>
    <t>国又は地方公共団体による本補助金と対象及び目的を同じくする補助金を活用している場合には、当該補助金の交付申請書等の写し</t>
    <phoneticPr fontId="1"/>
  </si>
  <si>
    <t>国又は地方公共団体による本補助金と対象及び目的を同じくする補助金を活用している場合には、当該補助金の実績報告書等の写し</t>
    <rPh sb="50" eb="55">
      <t>ジッセキホウコクショ</t>
    </rPh>
    <phoneticPr fontId="1"/>
  </si>
  <si>
    <t>　　　　取得財産処分承認申請書</t>
    <rPh sb="10" eb="12">
      <t>ショウニン</t>
    </rPh>
    <phoneticPr fontId="1"/>
  </si>
  <si>
    <t>○</t>
    <phoneticPr fontId="1"/>
  </si>
  <si>
    <t>○</t>
  </si>
  <si>
    <t>任意</t>
    <rPh sb="0" eb="2">
      <t>ニンイ</t>
    </rPh>
    <phoneticPr fontId="1"/>
  </si>
  <si>
    <t>△</t>
    <phoneticPr fontId="1"/>
  </si>
  <si>
    <t>システム導入等</t>
    <phoneticPr fontId="1"/>
  </si>
  <si>
    <t>研修費（ICT等）</t>
    <rPh sb="7" eb="8">
      <t>トウ</t>
    </rPh>
    <phoneticPr fontId="1"/>
  </si>
  <si>
    <t>日本語研修費等</t>
    <rPh sb="0" eb="3">
      <t>ニホンゴ</t>
    </rPh>
    <rPh sb="3" eb="6">
      <t>ケンシュウヒ</t>
    </rPh>
    <rPh sb="6" eb="7">
      <t>トウ</t>
    </rPh>
    <phoneticPr fontId="1"/>
  </si>
  <si>
    <t>実施あり</t>
    <rPh sb="0" eb="2">
      <t>ジッシ</t>
    </rPh>
    <phoneticPr fontId="1"/>
  </si>
  <si>
    <t>うち、補助対象期間の月数</t>
    <rPh sb="3" eb="9">
      <t>ホジョタイショウキカン</t>
    </rPh>
    <rPh sb="10" eb="12">
      <t>ゲッスウ</t>
    </rPh>
    <phoneticPr fontId="1"/>
  </si>
  <si>
    <t>利用月数</t>
    <rPh sb="0" eb="2">
      <t>リヨウ</t>
    </rPh>
    <rPh sb="2" eb="4">
      <t>ゲッスウ</t>
    </rPh>
    <phoneticPr fontId="1"/>
  </si>
  <si>
    <t>箇月</t>
    <rPh sb="0" eb="2">
      <t>カゲツ</t>
    </rPh>
    <phoneticPr fontId="1"/>
  </si>
  <si>
    <t>★バックオフィスの生産性向上及び多様な担い手確保に資する事業
　（システム導入費の場合）※検算のため、併せて入力してください。</t>
    <rPh sb="37" eb="39">
      <t>ドウニュウ</t>
    </rPh>
    <rPh sb="39" eb="40">
      <t>ヒ</t>
    </rPh>
    <rPh sb="41" eb="43">
      <t>バアイ</t>
    </rPh>
    <rPh sb="45" eb="47">
      <t>ケンザン</t>
    </rPh>
    <rPh sb="51" eb="52">
      <t>アワ</t>
    </rPh>
    <rPh sb="54" eb="56">
      <t>ニュウリョク</t>
    </rPh>
    <phoneticPr fontId="1"/>
  </si>
  <si>
    <t>★工事現場等の生産性向上に資する設備等を導入する事業　賃上げ計算書　
※検算のため、併せて提出してください。</t>
    <phoneticPr fontId="1"/>
  </si>
  <si>
    <t>交付決定通知に記載された京都府指令８指第○○○号の○○部分を記入してください
例：８指第555号→555</t>
    <rPh sb="12" eb="17">
      <t>キョウトフシレイ</t>
    </rPh>
    <rPh sb="18" eb="19">
      <t>ユビ</t>
    </rPh>
    <rPh sb="19" eb="20">
      <t>ダイ</t>
    </rPh>
    <rPh sb="23" eb="24">
      <t>ゴウ</t>
    </rPh>
    <rPh sb="27" eb="29">
      <t>ブブン</t>
    </rPh>
    <rPh sb="30" eb="32">
      <t>キニュウ</t>
    </rPh>
    <rPh sb="39" eb="40">
      <t>レイ</t>
    </rPh>
    <rPh sb="42" eb="43">
      <t>ユビ</t>
    </rPh>
    <rPh sb="43" eb="44">
      <t>ダイ</t>
    </rPh>
    <rPh sb="47" eb="48">
      <t>ゴウ</t>
    </rPh>
    <phoneticPr fontId="1"/>
  </si>
  <si>
    <t>－</t>
  </si>
  <si>
    <t>△</t>
  </si>
  <si>
    <t>取得財産等管理台帳（別表３に掲げる財産に限る。）</t>
    <rPh sb="4" eb="5">
      <t>ナド</t>
    </rPh>
    <phoneticPr fontId="1"/>
  </si>
  <si>
    <t>「第2号様式別紙３_事業計画書」シートに直接記入</t>
    <rPh sb="20" eb="22">
      <t>チョクセツ</t>
    </rPh>
    <rPh sb="22" eb="24">
      <t>キニュウ</t>
    </rPh>
    <phoneticPr fontId="1"/>
  </si>
  <si>
    <t>設備等の納品と支払の両方が完了する予定日を記入してください。未定の場合は、「令和9年2月19日」と記入してください。</t>
    <rPh sb="0" eb="2">
      <t>セツビ</t>
    </rPh>
    <rPh sb="2" eb="3">
      <t>ナド</t>
    </rPh>
    <rPh sb="4" eb="6">
      <t>ノウヒン</t>
    </rPh>
    <rPh sb="7" eb="9">
      <t>シハライ</t>
    </rPh>
    <rPh sb="10" eb="12">
      <t>リョウホウ</t>
    </rPh>
    <rPh sb="13" eb="15">
      <t>カンリョウ</t>
    </rPh>
    <rPh sb="17" eb="20">
      <t>ヨテイビ</t>
    </rPh>
    <rPh sb="21" eb="23">
      <t>キニュウ</t>
    </rPh>
    <rPh sb="30" eb="32">
      <t>ミテイ</t>
    </rPh>
    <rPh sb="33" eb="35">
      <t>バアイ</t>
    </rPh>
    <rPh sb="38" eb="40">
      <t>レイワ</t>
    </rPh>
    <rPh sb="41" eb="42">
      <t>ネン</t>
    </rPh>
    <rPh sb="43" eb="44">
      <t>ガツ</t>
    </rPh>
    <rPh sb="46" eb="47">
      <t>ニチ</t>
    </rPh>
    <rPh sb="49" eb="51">
      <t>キニュウ</t>
    </rPh>
    <phoneticPr fontId="1"/>
  </si>
  <si>
    <t>第２号様式別紙３_事業計画書</t>
    <rPh sb="5" eb="7">
      <t>ベッシ</t>
    </rPh>
    <phoneticPr fontId="1"/>
  </si>
  <si>
    <t>「第2号様式別紙３_事業計画書」シートに直接記入してください。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</si>
</sst>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quot;円&quot;"/>
    <numFmt numFmtId="178" formatCode="#,##0_);\(#,##0\)"/>
    <numFmt numFmtId="179" formatCode="#,##0&quot;ヶ月&quot;"/>
    <numFmt numFmtId="180" formatCode="#,##0_ "/>
    <numFmt numFmtId="181" formatCode="0.0_ "/>
    <numFmt numFmtId="182" formatCode="0.0%"/>
  </numFmts>
  <fonts count="42">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1"/>
      <name val="ＭＳ ゴシック"/>
      <family val="3"/>
      <charset val="128"/>
    </font>
    <font>
      <sz val="12"/>
      <name val="ＭＳ ゴシック"/>
      <family val="3"/>
      <charset val="128"/>
    </font>
    <font>
      <sz val="10"/>
      <name val="ＭＳ 明朝"/>
      <family val="1"/>
      <charset val="128"/>
    </font>
    <font>
      <sz val="9"/>
      <name val="ＭＳ ゴシック"/>
      <family val="3"/>
      <charset val="128"/>
    </font>
    <font>
      <sz val="13"/>
      <name val="ＭＳ 明朝"/>
      <family val="1"/>
      <charset val="128"/>
    </font>
    <font>
      <sz val="10"/>
      <name val="ＭＳ ゴシック"/>
      <family val="3"/>
      <charset val="128"/>
    </font>
    <font>
      <sz val="11"/>
      <color theme="1"/>
      <name val="ＭＳ Ｐゴシック"/>
      <family val="3"/>
      <charset val="128"/>
    </font>
    <font>
      <sz val="11"/>
      <color rgb="FFFF0000"/>
      <name val="ＭＳ 明朝"/>
      <family val="1"/>
      <charset val="128"/>
    </font>
    <font>
      <sz val="9"/>
      <name val="ＭＳ 明朝"/>
      <family val="1"/>
      <charset val="128"/>
    </font>
    <font>
      <b/>
      <sz val="11"/>
      <color theme="1"/>
      <name val="ＭＳ 明朝"/>
      <family val="1"/>
      <charset val="128"/>
    </font>
    <font>
      <b/>
      <sz val="12"/>
      <color rgb="FFFF0000"/>
      <name val="ＭＳ 明朝"/>
      <family val="1"/>
      <charset val="128"/>
    </font>
    <font>
      <b/>
      <sz val="11"/>
      <color theme="1"/>
      <name val="ＭＳ ゴシック"/>
      <family val="3"/>
      <charset val="128"/>
    </font>
    <font>
      <sz val="11"/>
      <color theme="1"/>
      <name val="ＭＳ ゴシック"/>
      <family val="3"/>
      <charset val="128"/>
    </font>
    <font>
      <sz val="14"/>
      <color theme="1"/>
      <name val="ＭＳ 明朝"/>
      <family val="1"/>
      <charset val="128"/>
    </font>
    <font>
      <b/>
      <sz val="14"/>
      <color theme="1"/>
      <name val="ＭＳ ゴシック"/>
      <family val="3"/>
      <charset val="128"/>
    </font>
    <font>
      <u/>
      <sz val="11"/>
      <color theme="10"/>
      <name val="游ゴシック"/>
      <family val="2"/>
      <charset val="128"/>
      <scheme val="minor"/>
    </font>
    <font>
      <b/>
      <sz val="14"/>
      <color rgb="FFFF0000"/>
      <name val="ＭＳ ゴシック"/>
      <family val="3"/>
      <charset val="128"/>
    </font>
    <font>
      <b/>
      <sz val="11"/>
      <color rgb="FFFF0000"/>
      <name val="ＭＳ ゴシック"/>
      <family val="3"/>
      <charset val="128"/>
    </font>
    <font>
      <u/>
      <sz val="11"/>
      <color rgb="FFFF0000"/>
      <name val="游ゴシック"/>
      <family val="2"/>
      <charset val="128"/>
      <scheme val="minor"/>
    </font>
    <font>
      <b/>
      <sz val="11"/>
      <color rgb="FFFF0000"/>
      <name val="ＭＳ 明朝"/>
      <family val="1"/>
      <charset val="128"/>
    </font>
    <font>
      <sz val="8"/>
      <color theme="1"/>
      <name val="ＭＳ 明朝"/>
      <family val="1"/>
      <charset val="128"/>
    </font>
    <font>
      <sz val="11"/>
      <name val="游ゴシック"/>
      <family val="3"/>
      <charset val="128"/>
      <scheme val="minor"/>
    </font>
    <font>
      <b/>
      <sz val="11"/>
      <color theme="1"/>
      <name val="游ゴシック"/>
      <family val="3"/>
      <charset val="128"/>
      <scheme val="minor"/>
    </font>
    <font>
      <b/>
      <sz val="11"/>
      <name val="游ゴシック"/>
      <family val="3"/>
      <charset val="128"/>
      <scheme val="minor"/>
    </font>
    <font>
      <u/>
      <sz val="11"/>
      <color theme="1"/>
      <name val="ＭＳ 明朝"/>
      <family val="1"/>
      <charset val="128"/>
    </font>
    <font>
      <sz val="8"/>
      <name val="ＭＳ 明朝"/>
      <family val="1"/>
      <charset val="128"/>
    </font>
    <font>
      <b/>
      <sz val="12"/>
      <name val="ＭＳ 明朝"/>
      <family val="1"/>
      <charset val="128"/>
    </font>
    <font>
      <sz val="9"/>
      <name val="游ゴシック"/>
      <family val="3"/>
      <charset val="128"/>
      <scheme val="minor"/>
    </font>
    <font>
      <b/>
      <sz val="12"/>
      <color rgb="FFFF0000"/>
      <name val="ＭＳ ゴシック"/>
      <family val="3"/>
      <charset val="128"/>
    </font>
    <font>
      <b/>
      <sz val="11"/>
      <color rgb="FFFF0000"/>
      <name val="ＭＳ Ｐゴシック"/>
      <family val="3"/>
      <charset val="128"/>
    </font>
    <font>
      <b/>
      <u/>
      <sz val="11"/>
      <name val="ＭＳ Ｐゴシック"/>
      <family val="3"/>
      <charset val="128"/>
    </font>
    <font>
      <b/>
      <sz val="11"/>
      <name val="ＭＳ Ｐゴシック"/>
      <family val="3"/>
      <charset val="128"/>
    </font>
    <font>
      <sz val="16"/>
      <name val="ＭＳ 明朝"/>
      <family val="1"/>
      <charset val="128"/>
    </font>
    <font>
      <b/>
      <sz val="9"/>
      <color indexed="81"/>
      <name val="MS P 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00"/>
        <bgColor indexed="64"/>
      </patternFill>
    </fill>
  </fills>
  <borders count="8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indexed="64"/>
      </left>
      <right style="thick">
        <color indexed="64"/>
      </right>
      <top style="thick">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auto="1"/>
      </left>
      <right style="thick">
        <color auto="1"/>
      </right>
      <top style="thin">
        <color auto="1"/>
      </top>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ck">
        <color auto="1"/>
      </right>
      <top/>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ck">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ck">
        <color auto="1"/>
      </left>
      <right style="thick">
        <color auto="1"/>
      </right>
      <top style="thick">
        <color auto="1"/>
      </top>
      <bottom style="thick">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top style="thick">
        <color auto="1"/>
      </top>
      <bottom style="thin">
        <color auto="1"/>
      </bottom>
      <diagonal/>
    </border>
    <border>
      <left style="thin">
        <color auto="1"/>
      </left>
      <right/>
      <top style="thin">
        <color auto="1"/>
      </top>
      <bottom style="thick">
        <color auto="1"/>
      </bottom>
      <diagonal/>
    </border>
    <border>
      <left/>
      <right/>
      <top style="double">
        <color auto="1"/>
      </top>
      <bottom style="thin">
        <color auto="1"/>
      </bottom>
      <diagonal/>
    </border>
    <border>
      <left style="thin">
        <color auto="1"/>
      </left>
      <right/>
      <top style="thin">
        <color auto="1"/>
      </top>
      <bottom style="hair">
        <color auto="1"/>
      </bottom>
      <diagonal/>
    </border>
    <border>
      <left style="thick">
        <color auto="1"/>
      </left>
      <right style="thick">
        <color auto="1"/>
      </right>
      <top style="hair">
        <color auto="1"/>
      </top>
      <bottom style="hair">
        <color auto="1"/>
      </bottom>
      <diagonal/>
    </border>
    <border>
      <left style="thick">
        <color auto="1"/>
      </left>
      <right style="thick">
        <color auto="1"/>
      </right>
      <top style="hair">
        <color auto="1"/>
      </top>
      <bottom style="thick">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auto="1"/>
      </bottom>
      <diagonal/>
    </border>
    <border>
      <left style="medium">
        <color indexed="64"/>
      </left>
      <right style="thin">
        <color auto="1"/>
      </right>
      <top style="double">
        <color auto="1"/>
      </top>
      <bottom style="medium">
        <color indexed="64"/>
      </bottom>
      <diagonal/>
    </border>
    <border>
      <left style="thin">
        <color auto="1"/>
      </left>
      <right/>
      <top style="medium">
        <color indexed="64"/>
      </top>
      <bottom/>
      <diagonal/>
    </border>
    <border>
      <left style="thin">
        <color indexed="64"/>
      </left>
      <right/>
      <top style="hair">
        <color indexed="64"/>
      </top>
      <bottom style="thin">
        <color indexed="64"/>
      </bottom>
      <diagonal/>
    </border>
    <border>
      <left style="thin">
        <color auto="1"/>
      </left>
      <right/>
      <top style="double">
        <color auto="1"/>
      </top>
      <bottom style="medium">
        <color indexed="64"/>
      </bottom>
      <diagonal/>
    </border>
    <border>
      <left style="medium">
        <color auto="1"/>
      </left>
      <right style="medium">
        <color indexed="64"/>
      </right>
      <top/>
      <bottom/>
      <diagonal/>
    </border>
    <border>
      <left style="medium">
        <color auto="1"/>
      </left>
      <right style="medium">
        <color indexed="64"/>
      </right>
      <top style="double">
        <color auto="1"/>
      </top>
      <bottom style="medium">
        <color indexed="64"/>
      </bottom>
      <diagonal/>
    </border>
    <border>
      <left style="thin">
        <color indexed="64"/>
      </left>
      <right/>
      <top style="thin">
        <color indexed="64"/>
      </top>
      <bottom style="double">
        <color auto="1"/>
      </bottom>
      <diagonal/>
    </border>
    <border>
      <left style="medium">
        <color indexed="64"/>
      </left>
      <right/>
      <top style="double">
        <color auto="1"/>
      </top>
      <bottom style="medium">
        <color indexed="64"/>
      </bottom>
      <diagonal/>
    </border>
    <border>
      <left/>
      <right style="medium">
        <color auto="1"/>
      </right>
      <top style="double">
        <color auto="1"/>
      </top>
      <bottom style="medium">
        <color indexed="64"/>
      </bottom>
      <diagonal/>
    </border>
    <border>
      <left style="thick">
        <color auto="1"/>
      </left>
      <right style="thick">
        <color auto="1"/>
      </right>
      <top style="thin">
        <color indexed="64"/>
      </top>
      <bottom style="hair">
        <color indexed="64"/>
      </bottom>
      <diagonal/>
    </border>
    <border>
      <left style="medium">
        <color auto="1"/>
      </left>
      <right style="medium">
        <color indexed="64"/>
      </right>
      <top style="double">
        <color auto="1"/>
      </top>
      <bottom/>
      <diagonal/>
    </border>
    <border>
      <left style="medium">
        <color auto="1"/>
      </left>
      <right style="medium">
        <color indexed="64"/>
      </right>
      <top/>
      <bottom style="medium">
        <color indexed="64"/>
      </bottom>
      <diagonal/>
    </border>
    <border>
      <left/>
      <right/>
      <top style="hair">
        <color indexed="64"/>
      </top>
      <bottom style="thin">
        <color auto="1"/>
      </bottom>
      <diagonal/>
    </border>
    <border>
      <left/>
      <right style="thin">
        <color indexed="64"/>
      </right>
      <top style="hair">
        <color indexed="64"/>
      </top>
      <bottom style="thin">
        <color auto="1"/>
      </bottom>
      <diagonal/>
    </border>
  </borders>
  <cellStyleXfs count="5">
    <xf numFmtId="0" fontId="0" fillId="0" borderId="0">
      <alignment vertical="center"/>
    </xf>
    <xf numFmtId="0" fontId="4" fillId="0" borderId="0"/>
    <xf numFmtId="38" fontId="4" fillId="0" borderId="0" applyFont="0" applyFill="0" applyBorder="0" applyAlignment="0" applyProtection="0"/>
    <xf numFmtId="0" fontId="14" fillId="0" borderId="0">
      <alignment vertical="center"/>
    </xf>
    <xf numFmtId="0" fontId="23" fillId="0" borderId="0" applyNumberFormat="0" applyFill="0" applyBorder="0" applyAlignment="0" applyProtection="0">
      <alignment vertical="center"/>
    </xf>
  </cellStyleXfs>
  <cellXfs count="558">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3" fillId="0" borderId="0" xfId="0" quotePrefix="1" applyFont="1">
      <alignment vertical="center"/>
    </xf>
    <xf numFmtId="0" fontId="3" fillId="0" borderId="0" xfId="0" quotePrefix="1" applyFont="1" applyAlignment="1">
      <alignment vertical="top"/>
    </xf>
    <xf numFmtId="0" fontId="5" fillId="0" borderId="0" xfId="1" applyFont="1" applyAlignment="1">
      <alignment vertical="center"/>
    </xf>
    <xf numFmtId="0" fontId="7" fillId="0" borderId="0" xfId="1" applyFont="1" applyAlignment="1">
      <alignment horizontal="center" vertical="center"/>
    </xf>
    <xf numFmtId="57" fontId="7" fillId="0" borderId="0" xfId="1" applyNumberFormat="1" applyFont="1" applyAlignment="1">
      <alignment horizontal="center" vertical="center"/>
    </xf>
    <xf numFmtId="57" fontId="7" fillId="0" borderId="0" xfId="1" applyNumberFormat="1"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5" fillId="0" borderId="5" xfId="1" applyFont="1" applyBorder="1" applyAlignment="1">
      <alignment horizontal="right" vertical="center"/>
    </xf>
    <xf numFmtId="0" fontId="5" fillId="0" borderId="0" xfId="1" applyFont="1" applyAlignment="1">
      <alignment horizontal="center" vertical="center"/>
    </xf>
    <xf numFmtId="0" fontId="5" fillId="0" borderId="0" xfId="1" applyFont="1" applyAlignment="1">
      <alignment horizontal="left" vertical="center"/>
    </xf>
    <xf numFmtId="0" fontId="10" fillId="0" borderId="0" xfId="1" applyFont="1" applyAlignment="1">
      <alignment vertical="center"/>
    </xf>
    <xf numFmtId="57" fontId="5" fillId="0" borderId="0" xfId="1" applyNumberFormat="1" applyFont="1" applyAlignment="1">
      <alignment horizontal="center" vertical="center"/>
    </xf>
    <xf numFmtId="57" fontId="5" fillId="0" borderId="0" xfId="1" applyNumberFormat="1" applyFont="1" applyAlignment="1">
      <alignment horizontal="left" vertical="center"/>
    </xf>
    <xf numFmtId="57" fontId="8" fillId="0" borderId="0" xfId="1" applyNumberFormat="1" applyFont="1" applyAlignment="1">
      <alignment horizontal="center" vertical="center"/>
    </xf>
    <xf numFmtId="57" fontId="8" fillId="0" borderId="0" xfId="1" applyNumberFormat="1" applyFont="1" applyAlignment="1">
      <alignment horizontal="left" vertical="center"/>
    </xf>
    <xf numFmtId="0" fontId="13" fillId="0" borderId="0" xfId="1" applyFont="1" applyAlignment="1">
      <alignment vertical="center"/>
    </xf>
    <xf numFmtId="49" fontId="5" fillId="0" borderId="0" xfId="1" applyNumberFormat="1" applyFont="1" applyAlignment="1">
      <alignment vertical="center"/>
    </xf>
    <xf numFmtId="57" fontId="10" fillId="0" borderId="0" xfId="1" applyNumberFormat="1" applyFont="1" applyAlignment="1">
      <alignment vertical="center"/>
    </xf>
    <xf numFmtId="49" fontId="9" fillId="0" borderId="0" xfId="1" applyNumberFormat="1" applyFont="1" applyAlignment="1">
      <alignment vertical="center"/>
    </xf>
    <xf numFmtId="49" fontId="9" fillId="0" borderId="0" xfId="1" applyNumberFormat="1" applyFont="1" applyAlignment="1">
      <alignment vertical="top"/>
    </xf>
    <xf numFmtId="49" fontId="11" fillId="0" borderId="0" xfId="1" applyNumberFormat="1" applyFont="1" applyAlignment="1">
      <alignment vertical="top" wrapText="1"/>
    </xf>
    <xf numFmtId="0" fontId="11" fillId="0" borderId="0" xfId="1" applyFont="1" applyAlignment="1">
      <alignment vertical="center"/>
    </xf>
    <xf numFmtId="57" fontId="13" fillId="0" borderId="0" xfId="1" applyNumberFormat="1" applyFont="1" applyAlignment="1">
      <alignment vertical="center"/>
    </xf>
    <xf numFmtId="0" fontId="9" fillId="0" borderId="0" xfId="1" applyFont="1" applyAlignment="1">
      <alignment vertical="center"/>
    </xf>
    <xf numFmtId="0" fontId="8" fillId="0" borderId="0" xfId="1" applyFont="1" applyAlignment="1">
      <alignment vertical="center"/>
    </xf>
    <xf numFmtId="57" fontId="8" fillId="0" borderId="0" xfId="1" applyNumberFormat="1" applyFont="1" applyAlignment="1">
      <alignment vertical="center"/>
    </xf>
    <xf numFmtId="0" fontId="14" fillId="0" borderId="0" xfId="3">
      <alignment vertical="center"/>
    </xf>
    <xf numFmtId="0" fontId="2" fillId="0" borderId="0" xfId="3" applyFont="1">
      <alignment vertical="center"/>
    </xf>
    <xf numFmtId="0" fontId="2" fillId="0" borderId="0" xfId="3" applyFont="1" applyAlignment="1">
      <alignment horizontal="center" vertical="center"/>
    </xf>
    <xf numFmtId="0" fontId="7" fillId="0" borderId="5" xfId="3" applyFont="1" applyBorder="1" applyAlignment="1">
      <alignment horizontal="right" vertical="center" wrapText="1"/>
    </xf>
    <xf numFmtId="0" fontId="16" fillId="0" borderId="6" xfId="3" applyFont="1" applyBorder="1" applyAlignment="1">
      <alignment horizontal="center" vertical="center" wrapText="1"/>
    </xf>
    <xf numFmtId="0" fontId="16" fillId="0" borderId="14" xfId="3"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wrapText="1"/>
    </xf>
    <xf numFmtId="177" fontId="12" fillId="0" borderId="6" xfId="1" applyNumberFormat="1" applyFont="1" applyBorder="1" applyAlignment="1">
      <alignment vertical="center" wrapText="1"/>
    </xf>
    <xf numFmtId="177" fontId="12" fillId="0" borderId="28" xfId="1" applyNumberFormat="1" applyFont="1" applyBorder="1" applyAlignment="1">
      <alignment vertical="center"/>
    </xf>
    <xf numFmtId="0" fontId="7" fillId="0" borderId="0" xfId="1" applyFont="1" applyAlignment="1">
      <alignment horizontal="right" vertical="center"/>
    </xf>
    <xf numFmtId="0" fontId="3" fillId="0" borderId="0" xfId="0" applyFont="1" applyAlignment="1">
      <alignment vertical="top"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2" fillId="6" borderId="7" xfId="0" applyFont="1" applyFill="1" applyBorder="1">
      <alignment vertical="center"/>
    </xf>
    <xf numFmtId="0" fontId="19" fillId="4" borderId="5" xfId="0" applyFont="1" applyFill="1" applyBorder="1" applyAlignment="1">
      <alignment vertical="center" wrapText="1"/>
    </xf>
    <xf numFmtId="0" fontId="2" fillId="2" borderId="10" xfId="0" applyFont="1" applyFill="1" applyBorder="1" applyAlignment="1">
      <alignment vertical="center" wrapText="1"/>
    </xf>
    <xf numFmtId="0" fontId="2" fillId="2" borderId="7" xfId="0" applyFont="1" applyFill="1" applyBorder="1">
      <alignment vertical="center"/>
    </xf>
    <xf numFmtId="58" fontId="2" fillId="0" borderId="31" xfId="0" applyNumberFormat="1" applyFont="1" applyBorder="1" applyAlignment="1">
      <alignment horizontal="left" vertical="center"/>
    </xf>
    <xf numFmtId="0" fontId="2" fillId="0" borderId="32" xfId="0" applyFont="1" applyBorder="1" applyAlignment="1">
      <alignment horizontal="left" vertical="center" wrapText="1"/>
    </xf>
    <xf numFmtId="58" fontId="2" fillId="0" borderId="33" xfId="0" applyNumberFormat="1" applyFont="1" applyBorder="1" applyAlignment="1">
      <alignment horizontal="left" vertical="center" wrapText="1"/>
    </xf>
    <xf numFmtId="0" fontId="2" fillId="0" borderId="32" xfId="0" applyFont="1" applyBorder="1" applyAlignment="1">
      <alignment horizontal="left" vertical="center"/>
    </xf>
    <xf numFmtId="0" fontId="2" fillId="4" borderId="10" xfId="0" applyFont="1" applyFill="1" applyBorder="1">
      <alignment vertical="center"/>
    </xf>
    <xf numFmtId="0" fontId="19" fillId="5" borderId="0" xfId="0" applyFont="1" applyFill="1" applyAlignment="1">
      <alignment vertical="center" wrapText="1"/>
    </xf>
    <xf numFmtId="58" fontId="2" fillId="0" borderId="32" xfId="0" applyNumberFormat="1" applyFont="1" applyBorder="1" applyAlignment="1">
      <alignment horizontal="left" vertical="center" wrapText="1"/>
    </xf>
    <xf numFmtId="0" fontId="16" fillId="0" borderId="35" xfId="3" applyFont="1" applyBorder="1" applyAlignment="1">
      <alignment horizontal="center" vertical="center" wrapText="1"/>
    </xf>
    <xf numFmtId="0" fontId="16" fillId="0" borderId="1" xfId="3" applyFont="1" applyBorder="1" applyAlignment="1">
      <alignment horizontal="center" vertical="center" wrapText="1"/>
    </xf>
    <xf numFmtId="0" fontId="19" fillId="7" borderId="9" xfId="0" applyFont="1" applyFill="1" applyBorder="1">
      <alignment vertical="center"/>
    </xf>
    <xf numFmtId="0" fontId="19" fillId="5" borderId="5" xfId="0" applyFont="1" applyFill="1" applyBorder="1" applyAlignment="1">
      <alignment vertical="center" wrapText="1"/>
    </xf>
    <xf numFmtId="0" fontId="20" fillId="5" borderId="5" xfId="0" applyFont="1" applyFill="1" applyBorder="1">
      <alignment vertical="center"/>
    </xf>
    <xf numFmtId="0" fontId="2" fillId="6" borderId="9" xfId="0" applyFont="1" applyFill="1" applyBorder="1">
      <alignment vertical="center"/>
    </xf>
    <xf numFmtId="0" fontId="2" fillId="2" borderId="9" xfId="0" applyFont="1" applyFill="1" applyBorder="1">
      <alignment vertical="center"/>
    </xf>
    <xf numFmtId="0" fontId="21" fillId="4" borderId="7" xfId="0" applyFont="1" applyFill="1" applyBorder="1">
      <alignment vertical="center"/>
    </xf>
    <xf numFmtId="0" fontId="21" fillId="0" borderId="0" xfId="0" applyFont="1">
      <alignment vertical="center"/>
    </xf>
    <xf numFmtId="0" fontId="2" fillId="4" borderId="9" xfId="0" applyFont="1" applyFill="1" applyBorder="1">
      <alignment vertical="center"/>
    </xf>
    <xf numFmtId="0" fontId="20" fillId="4" borderId="5" xfId="0" applyFont="1" applyFill="1" applyBorder="1">
      <alignment vertical="center"/>
    </xf>
    <xf numFmtId="0" fontId="2" fillId="0" borderId="8"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vertical="center" wrapText="1"/>
    </xf>
    <xf numFmtId="0" fontId="22" fillId="5" borderId="0" xfId="0" applyFont="1" applyFill="1">
      <alignment vertical="center"/>
    </xf>
    <xf numFmtId="0" fontId="2" fillId="7" borderId="10" xfId="0" applyFont="1" applyFill="1" applyBorder="1" applyAlignment="1">
      <alignment vertical="center" wrapText="1"/>
    </xf>
    <xf numFmtId="0" fontId="2" fillId="6" borderId="10" xfId="0" applyFont="1" applyFill="1" applyBorder="1" applyAlignment="1">
      <alignment vertical="center" wrapText="1"/>
    </xf>
    <xf numFmtId="58" fontId="2" fillId="0" borderId="31" xfId="0" applyNumberFormat="1" applyFont="1" applyBorder="1" applyAlignment="1">
      <alignment horizontal="left" vertical="center" wrapText="1"/>
    </xf>
    <xf numFmtId="0" fontId="2" fillId="6" borderId="12" xfId="0" applyFont="1" applyFill="1" applyBorder="1" applyAlignment="1">
      <alignment vertical="center" wrapText="1"/>
    </xf>
    <xf numFmtId="0" fontId="2" fillId="2" borderId="9" xfId="0" applyFont="1" applyFill="1" applyBorder="1" applyAlignment="1">
      <alignment vertical="center" wrapText="1"/>
    </xf>
    <xf numFmtId="0" fontId="2" fillId="0" borderId="6" xfId="0" applyFont="1" applyBorder="1" applyAlignment="1">
      <alignment vertical="center" wrapText="1"/>
    </xf>
    <xf numFmtId="0" fontId="2" fillId="0" borderId="31" xfId="0" applyFont="1" applyBorder="1" applyAlignment="1">
      <alignment horizontal="left" vertical="center"/>
    </xf>
    <xf numFmtId="0" fontId="2" fillId="0" borderId="39" xfId="0" applyFont="1" applyBorder="1" applyAlignment="1">
      <alignment horizontal="left" vertical="center"/>
    </xf>
    <xf numFmtId="0" fontId="22" fillId="7" borderId="9" xfId="0" applyFont="1" applyFill="1" applyBorder="1">
      <alignment vertical="center"/>
    </xf>
    <xf numFmtId="0" fontId="2" fillId="4" borderId="13" xfId="0" applyFont="1" applyFill="1" applyBorder="1">
      <alignment vertical="center"/>
    </xf>
    <xf numFmtId="0" fontId="21" fillId="8" borderId="7" xfId="0" applyFont="1" applyFill="1" applyBorder="1">
      <alignment vertical="center"/>
    </xf>
    <xf numFmtId="0" fontId="2" fillId="8" borderId="9" xfId="0" applyFont="1" applyFill="1" applyBorder="1">
      <alignment vertical="center"/>
    </xf>
    <xf numFmtId="0" fontId="20" fillId="8" borderId="5" xfId="0" applyFont="1" applyFill="1" applyBorder="1">
      <alignment vertical="center"/>
    </xf>
    <xf numFmtId="0" fontId="19" fillId="8" borderId="5" xfId="0" applyFont="1" applyFill="1" applyBorder="1" applyAlignment="1">
      <alignment vertical="center" wrapText="1"/>
    </xf>
    <xf numFmtId="0" fontId="19" fillId="8" borderId="0" xfId="0" applyFont="1" applyFill="1" applyAlignment="1">
      <alignment vertical="center" wrapText="1"/>
    </xf>
    <xf numFmtId="0" fontId="2" fillId="8" borderId="9" xfId="0" applyFont="1" applyFill="1" applyBorder="1" applyAlignment="1">
      <alignment vertical="center" wrapText="1"/>
    </xf>
    <xf numFmtId="0" fontId="2" fillId="8" borderId="10" xfId="0" applyFont="1" applyFill="1" applyBorder="1" applyAlignment="1">
      <alignment vertical="center" wrapText="1"/>
    </xf>
    <xf numFmtId="0" fontId="2" fillId="8" borderId="12" xfId="0" applyFont="1" applyFill="1" applyBorder="1" applyAlignment="1">
      <alignment vertical="center" wrapText="1"/>
    </xf>
    <xf numFmtId="0" fontId="23" fillId="0" borderId="33" xfId="4" applyBorder="1" applyAlignment="1">
      <alignment horizontal="left" vertical="center"/>
    </xf>
    <xf numFmtId="0" fontId="15" fillId="0" borderId="1" xfId="0" applyFont="1" applyBorder="1" applyAlignment="1">
      <alignment horizontal="center" vertical="center"/>
    </xf>
    <xf numFmtId="0" fontId="25" fillId="4" borderId="19" xfId="0" applyFont="1" applyFill="1" applyBorder="1" applyAlignment="1">
      <alignment vertical="center" wrapText="1"/>
    </xf>
    <xf numFmtId="0" fontId="15" fillId="0" borderId="4" xfId="0" applyFont="1" applyBorder="1" applyAlignment="1">
      <alignment horizontal="left" vertical="center"/>
    </xf>
    <xf numFmtId="0" fontId="15" fillId="0" borderId="8" xfId="0" applyFont="1" applyBorder="1" applyAlignment="1">
      <alignment horizontal="left" vertical="center"/>
    </xf>
    <xf numFmtId="0" fontId="26" fillId="0" borderId="46" xfId="4" applyFont="1" applyBorder="1" applyAlignment="1">
      <alignment horizontal="left" vertical="center"/>
    </xf>
    <xf numFmtId="0" fontId="25" fillId="8" borderId="19" xfId="0" applyFont="1" applyFill="1" applyBorder="1" applyAlignment="1">
      <alignment vertical="center" wrapText="1"/>
    </xf>
    <xf numFmtId="0" fontId="15" fillId="0" borderId="4" xfId="0" applyFont="1" applyBorder="1" applyAlignment="1">
      <alignment horizontal="left" vertical="center" wrapText="1"/>
    </xf>
    <xf numFmtId="58" fontId="15" fillId="0" borderId="4" xfId="0" applyNumberFormat="1" applyFont="1" applyBorder="1" applyAlignment="1">
      <alignment horizontal="left" vertical="center" wrapText="1"/>
    </xf>
    <xf numFmtId="0" fontId="24" fillId="5" borderId="11" xfId="0" applyFont="1" applyFill="1" applyBorder="1">
      <alignment vertical="center"/>
    </xf>
    <xf numFmtId="0" fontId="25" fillId="5" borderId="19" xfId="0" applyFont="1" applyFill="1" applyBorder="1" applyAlignment="1">
      <alignment vertical="center" wrapText="1"/>
    </xf>
    <xf numFmtId="58" fontId="15" fillId="0" borderId="4" xfId="0" applyNumberFormat="1" applyFont="1" applyBorder="1" applyAlignment="1">
      <alignment horizontal="left" vertical="center"/>
    </xf>
    <xf numFmtId="180" fontId="15" fillId="0" borderId="4" xfId="0" applyNumberFormat="1" applyFont="1" applyBorder="1" applyAlignment="1">
      <alignment horizontal="left" vertical="center"/>
    </xf>
    <xf numFmtId="0" fontId="15" fillId="0" borderId="0" xfId="0" applyFont="1" applyAlignment="1">
      <alignment horizontal="left" vertical="center"/>
    </xf>
    <xf numFmtId="0" fontId="2" fillId="0" borderId="18" xfId="0" applyFont="1" applyBorder="1" applyAlignment="1">
      <alignment vertical="center" wrapText="1"/>
    </xf>
    <xf numFmtId="0" fontId="15" fillId="0" borderId="18" xfId="0" applyFont="1" applyBorder="1" applyAlignment="1">
      <alignment vertical="center" wrapText="1"/>
    </xf>
    <xf numFmtId="0" fontId="2" fillId="0" borderId="1" xfId="0" applyFont="1" applyBorder="1" applyAlignment="1">
      <alignment horizontal="left" vertical="center"/>
    </xf>
    <xf numFmtId="58" fontId="2" fillId="0" borderId="1" xfId="0" applyNumberFormat="1" applyFont="1" applyBorder="1" applyAlignment="1">
      <alignment horizontal="left" vertical="center"/>
    </xf>
    <xf numFmtId="0" fontId="2" fillId="0" borderId="1" xfId="0" applyFont="1" applyBorder="1">
      <alignment vertical="center"/>
    </xf>
    <xf numFmtId="180" fontId="2" fillId="0" borderId="1" xfId="0" applyNumberFormat="1" applyFont="1" applyBorder="1" applyAlignment="1">
      <alignment horizontal="left" vertical="center" wrapText="1"/>
    </xf>
    <xf numFmtId="180" fontId="2" fillId="0" borderId="1" xfId="0" applyNumberFormat="1" applyFont="1" applyBorder="1" applyAlignment="1">
      <alignment horizontal="left" vertical="center"/>
    </xf>
    <xf numFmtId="0" fontId="2" fillId="0" borderId="46" xfId="0" applyFont="1" applyBorder="1" applyAlignment="1">
      <alignment vertical="center" wrapText="1"/>
    </xf>
    <xf numFmtId="0" fontId="2" fillId="0" borderId="50" xfId="0" applyFont="1" applyBorder="1" applyAlignment="1">
      <alignment vertical="center" wrapText="1"/>
    </xf>
    <xf numFmtId="0" fontId="2" fillId="0" borderId="46" xfId="0" applyFont="1" applyBorder="1" applyAlignment="1">
      <alignment horizontal="left" vertical="center"/>
    </xf>
    <xf numFmtId="0" fontId="2" fillId="0" borderId="50" xfId="0" applyFont="1" applyBorder="1" applyAlignment="1">
      <alignment horizontal="left" vertical="center"/>
    </xf>
    <xf numFmtId="58" fontId="2" fillId="0" borderId="46" xfId="0" applyNumberFormat="1" applyFont="1" applyBorder="1" applyAlignment="1">
      <alignment horizontal="left" vertical="center"/>
    </xf>
    <xf numFmtId="58" fontId="2" fillId="0" borderId="50" xfId="0" applyNumberFormat="1" applyFont="1" applyBorder="1" applyAlignment="1">
      <alignment horizontal="left" vertical="center"/>
    </xf>
    <xf numFmtId="180" fontId="2" fillId="0" borderId="46" xfId="0" applyNumberFormat="1" applyFont="1" applyBorder="1" applyAlignment="1">
      <alignment horizontal="left" vertical="center" wrapText="1"/>
    </xf>
    <xf numFmtId="180" fontId="2" fillId="0" borderId="50" xfId="0" applyNumberFormat="1" applyFont="1" applyBorder="1" applyAlignment="1">
      <alignment horizontal="left" vertical="center" wrapText="1"/>
    </xf>
    <xf numFmtId="180" fontId="2" fillId="0" borderId="46" xfId="0" applyNumberFormat="1" applyFont="1" applyBorder="1" applyAlignment="1">
      <alignment horizontal="left" vertical="center"/>
    </xf>
    <xf numFmtId="180" fontId="2" fillId="0" borderId="50" xfId="0" applyNumberFormat="1" applyFont="1" applyBorder="1" applyAlignment="1">
      <alignment horizontal="left" vertical="center"/>
    </xf>
    <xf numFmtId="180" fontId="2" fillId="0" borderId="51" xfId="0" applyNumberFormat="1" applyFont="1" applyBorder="1" applyAlignment="1">
      <alignment horizontal="left" vertical="center"/>
    </xf>
    <xf numFmtId="180" fontId="2" fillId="0" borderId="52" xfId="0" applyNumberFormat="1" applyFont="1" applyBorder="1" applyAlignment="1">
      <alignment horizontal="left" vertical="center"/>
    </xf>
    <xf numFmtId="180" fontId="2" fillId="0" borderId="53" xfId="0" applyNumberFormat="1" applyFont="1" applyBorder="1" applyAlignment="1">
      <alignment horizontal="left" vertical="center"/>
    </xf>
    <xf numFmtId="0" fontId="2" fillId="6" borderId="5" xfId="0" applyFont="1" applyFill="1" applyBorder="1" applyAlignment="1">
      <alignment vertical="center" wrapText="1"/>
    </xf>
    <xf numFmtId="0" fontId="2" fillId="4" borderId="7" xfId="0" applyFont="1" applyFill="1" applyBorder="1">
      <alignment vertical="center"/>
    </xf>
    <xf numFmtId="0" fontId="2" fillId="4" borderId="5" xfId="0" applyFont="1" applyFill="1" applyBorder="1" applyAlignment="1">
      <alignment vertical="center" wrapText="1"/>
    </xf>
    <xf numFmtId="0" fontId="2" fillId="4" borderId="5" xfId="0" applyFont="1" applyFill="1" applyBorder="1" applyAlignment="1">
      <alignment horizontal="left" vertical="center"/>
    </xf>
    <xf numFmtId="0" fontId="2" fillId="0" borderId="1" xfId="0" applyFont="1" applyBorder="1" applyAlignment="1">
      <alignment horizontal="left" vertical="center" wrapText="1"/>
    </xf>
    <xf numFmtId="0" fontId="2" fillId="6" borderId="10" xfId="0" applyFont="1" applyFill="1" applyBorder="1">
      <alignment vertical="center"/>
    </xf>
    <xf numFmtId="0" fontId="2" fillId="6" borderId="12" xfId="0" applyFont="1" applyFill="1" applyBorder="1">
      <alignment vertical="center"/>
    </xf>
    <xf numFmtId="0" fontId="22" fillId="0" borderId="0" xfId="0" applyFont="1">
      <alignment vertical="center"/>
    </xf>
    <xf numFmtId="0" fontId="2" fillId="9" borderId="7" xfId="0" applyFont="1" applyFill="1" applyBorder="1">
      <alignment vertical="center"/>
    </xf>
    <xf numFmtId="0" fontId="2" fillId="9" borderId="9" xfId="0" applyFont="1" applyFill="1" applyBorder="1">
      <alignment vertical="center"/>
    </xf>
    <xf numFmtId="0" fontId="2" fillId="9" borderId="10" xfId="0" applyFont="1" applyFill="1" applyBorder="1" applyAlignment="1">
      <alignment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27" fillId="0" borderId="1" xfId="0" applyFont="1" applyBorder="1" applyAlignment="1">
      <alignment horizontal="center" vertical="center"/>
    </xf>
    <xf numFmtId="0" fontId="15" fillId="0" borderId="0" xfId="0" applyFont="1" applyAlignment="1">
      <alignment vertical="center" wrapText="1"/>
    </xf>
    <xf numFmtId="0" fontId="27" fillId="0" borderId="6" xfId="0" applyFont="1" applyBorder="1" applyAlignment="1">
      <alignment horizontal="center" vertical="center" wrapText="1"/>
    </xf>
    <xf numFmtId="0" fontId="15" fillId="4" borderId="19" xfId="0" applyFont="1" applyFill="1" applyBorder="1" applyAlignment="1">
      <alignment horizontal="left" vertical="center"/>
    </xf>
    <xf numFmtId="0" fontId="15" fillId="0" borderId="50" xfId="0" applyFont="1" applyBorder="1" applyAlignment="1">
      <alignment vertical="center" wrapText="1"/>
    </xf>
    <xf numFmtId="0" fontId="15" fillId="0" borderId="50" xfId="0" applyFont="1" applyBorder="1" applyAlignment="1">
      <alignment horizontal="left" vertical="center"/>
    </xf>
    <xf numFmtId="58" fontId="15" fillId="0" borderId="50" xfId="0" applyNumberFormat="1" applyFont="1" applyBorder="1" applyAlignment="1">
      <alignment horizontal="left" vertical="center"/>
    </xf>
    <xf numFmtId="180" fontId="15" fillId="0" borderId="50" xfId="0" applyNumberFormat="1" applyFont="1" applyBorder="1" applyAlignment="1">
      <alignment horizontal="left" vertical="center" wrapText="1"/>
    </xf>
    <xf numFmtId="180" fontId="15" fillId="0" borderId="50" xfId="0" applyNumberFormat="1" applyFont="1" applyBorder="1" applyAlignment="1">
      <alignment horizontal="left" vertical="center"/>
    </xf>
    <xf numFmtId="180" fontId="15" fillId="0" borderId="53" xfId="0" applyNumberFormat="1" applyFont="1" applyBorder="1" applyAlignment="1">
      <alignment horizontal="left" vertical="center"/>
    </xf>
    <xf numFmtId="0" fontId="15" fillId="0" borderId="0" xfId="0" applyFont="1">
      <alignment vertical="center"/>
    </xf>
    <xf numFmtId="56" fontId="2" fillId="0" borderId="0" xfId="0" applyNumberFormat="1" applyFont="1">
      <alignment vertical="center"/>
    </xf>
    <xf numFmtId="0" fontId="19" fillId="4" borderId="0" xfId="0" applyFont="1" applyFill="1" applyAlignment="1">
      <alignment horizontal="center" vertical="center" wrapText="1"/>
    </xf>
    <xf numFmtId="49" fontId="2" fillId="0" borderId="32" xfId="0" applyNumberFormat="1" applyFont="1" applyBorder="1" applyAlignment="1">
      <alignment horizontal="left" vertical="center" wrapText="1"/>
    </xf>
    <xf numFmtId="49" fontId="2" fillId="0" borderId="45" xfId="0" applyNumberFormat="1" applyFont="1" applyBorder="1" applyAlignment="1">
      <alignment horizontal="left" vertical="center" wrapText="1"/>
    </xf>
    <xf numFmtId="49" fontId="2" fillId="0" borderId="33" xfId="0" applyNumberFormat="1" applyFont="1" applyBorder="1" applyAlignment="1">
      <alignment horizontal="left" vertical="center" wrapText="1"/>
    </xf>
    <xf numFmtId="49" fontId="7" fillId="10" borderId="31" xfId="0" applyNumberFormat="1" applyFont="1" applyFill="1" applyBorder="1" applyAlignment="1">
      <alignment horizontal="left" vertical="center" wrapText="1"/>
    </xf>
    <xf numFmtId="58" fontId="2" fillId="10" borderId="32" xfId="0" applyNumberFormat="1" applyFont="1" applyFill="1" applyBorder="1" applyAlignment="1">
      <alignment horizontal="left" vertical="center" wrapText="1"/>
    </xf>
    <xf numFmtId="49" fontId="2" fillId="10" borderId="32" xfId="0" applyNumberFormat="1" applyFont="1" applyFill="1" applyBorder="1" applyAlignment="1">
      <alignment horizontal="left" vertical="center" wrapText="1"/>
    </xf>
    <xf numFmtId="0" fontId="17" fillId="10" borderId="48" xfId="0" applyFont="1" applyFill="1" applyBorder="1" applyAlignment="1">
      <alignment horizontal="center" vertical="center" wrapText="1"/>
    </xf>
    <xf numFmtId="0" fontId="17" fillId="10" borderId="49" xfId="0" applyFont="1" applyFill="1" applyBorder="1" applyAlignment="1">
      <alignment horizontal="center" vertical="center" wrapText="1"/>
    </xf>
    <xf numFmtId="0" fontId="27" fillId="10" borderId="49" xfId="0" applyFont="1" applyFill="1" applyBorder="1" applyAlignment="1">
      <alignment horizontal="center" vertical="center" wrapText="1"/>
    </xf>
    <xf numFmtId="0" fontId="2" fillId="10" borderId="46" xfId="0" applyFont="1" applyFill="1" applyBorder="1" applyAlignment="1">
      <alignment horizontal="left" vertical="center"/>
    </xf>
    <xf numFmtId="0" fontId="2" fillId="10" borderId="1" xfId="0" applyFont="1" applyFill="1" applyBorder="1" applyAlignment="1">
      <alignment horizontal="left" vertical="center"/>
    </xf>
    <xf numFmtId="0" fontId="2" fillId="10" borderId="50" xfId="0" applyFont="1" applyFill="1" applyBorder="1" applyAlignment="1">
      <alignment horizontal="left" vertical="center"/>
    </xf>
    <xf numFmtId="0" fontId="15" fillId="10" borderId="50" xfId="0" applyFont="1" applyFill="1" applyBorder="1" applyAlignment="1">
      <alignment horizontal="left" vertical="center"/>
    </xf>
    <xf numFmtId="0" fontId="0" fillId="0" borderId="1" xfId="0" applyBorder="1">
      <alignment vertical="center"/>
    </xf>
    <xf numFmtId="0" fontId="0" fillId="0" borderId="1" xfId="0" applyBorder="1" applyAlignment="1">
      <alignment horizontal="center" vertical="center"/>
    </xf>
    <xf numFmtId="58" fontId="0" fillId="0" borderId="1" xfId="0" applyNumberFormat="1" applyBorder="1">
      <alignment vertical="center"/>
    </xf>
    <xf numFmtId="0" fontId="22" fillId="4" borderId="18" xfId="0" applyFont="1" applyFill="1" applyBorder="1" applyAlignment="1">
      <alignment vertical="center" wrapText="1"/>
    </xf>
    <xf numFmtId="0" fontId="22" fillId="6" borderId="18" xfId="0" applyFont="1" applyFill="1" applyBorder="1" applyAlignment="1">
      <alignment vertical="center" wrapText="1"/>
    </xf>
    <xf numFmtId="0" fontId="29" fillId="0" borderId="4" xfId="0" applyFont="1" applyBorder="1">
      <alignment vertical="center"/>
    </xf>
    <xf numFmtId="180" fontId="0" fillId="0" borderId="2" xfId="0" applyNumberFormat="1" applyBorder="1">
      <alignment vertical="center"/>
    </xf>
    <xf numFmtId="180" fontId="0" fillId="0" borderId="7" xfId="0" applyNumberFormat="1" applyBorder="1">
      <alignment vertical="center"/>
    </xf>
    <xf numFmtId="0" fontId="29" fillId="0" borderId="8" xfId="0" applyFont="1" applyBorder="1">
      <alignment vertical="center"/>
    </xf>
    <xf numFmtId="0" fontId="31" fillId="0" borderId="55" xfId="0" applyFont="1" applyBorder="1">
      <alignment vertical="center"/>
    </xf>
    <xf numFmtId="0" fontId="2" fillId="0" borderId="2" xfId="0" applyFont="1" applyBorder="1">
      <alignment vertical="center"/>
    </xf>
    <xf numFmtId="0" fontId="2" fillId="6" borderId="0" xfId="0" applyFont="1" applyFill="1" applyAlignment="1">
      <alignment horizontal="left" vertical="center"/>
    </xf>
    <xf numFmtId="0" fontId="15" fillId="6" borderId="11" xfId="0" applyFont="1" applyFill="1" applyBorder="1" applyAlignment="1">
      <alignment horizontal="left"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left" vertical="center" wrapText="1"/>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15" fillId="0" borderId="57" xfId="0" applyFont="1" applyBorder="1" applyAlignment="1">
      <alignment vertical="center" wrapText="1"/>
    </xf>
    <xf numFmtId="58" fontId="15" fillId="0" borderId="57" xfId="0" applyNumberFormat="1" applyFont="1" applyBorder="1" applyAlignment="1">
      <alignment horizontal="left" vertical="center"/>
    </xf>
    <xf numFmtId="0" fontId="15" fillId="0" borderId="57" xfId="0" applyFont="1" applyBorder="1" applyAlignment="1">
      <alignment horizontal="left" vertical="center"/>
    </xf>
    <xf numFmtId="180" fontId="15" fillId="0" borderId="57" xfId="0" applyNumberFormat="1" applyFont="1" applyBorder="1" applyAlignment="1">
      <alignment horizontal="left" vertical="center" wrapText="1"/>
    </xf>
    <xf numFmtId="180" fontId="15" fillId="0" borderId="57" xfId="0" applyNumberFormat="1" applyFont="1" applyBorder="1" applyAlignment="1">
      <alignment horizontal="left" vertical="center"/>
    </xf>
    <xf numFmtId="0" fontId="15" fillId="0" borderId="57" xfId="0" applyFont="1" applyBorder="1" applyAlignment="1">
      <alignment horizontal="left" vertical="center" wrapText="1"/>
    </xf>
    <xf numFmtId="0" fontId="2" fillId="0" borderId="49" xfId="0" applyFont="1" applyBorder="1" applyAlignment="1">
      <alignment horizontal="center" vertical="center"/>
    </xf>
    <xf numFmtId="0" fontId="2" fillId="0" borderId="50" xfId="0" applyFont="1" applyBorder="1" applyAlignment="1">
      <alignment horizontal="left" vertical="center" wrapText="1"/>
    </xf>
    <xf numFmtId="0" fontId="2" fillId="0" borderId="53" xfId="0" applyFont="1" applyBorder="1" applyAlignment="1">
      <alignment horizontal="left" vertical="center"/>
    </xf>
    <xf numFmtId="58" fontId="2" fillId="0" borderId="59" xfId="0" applyNumberFormat="1" applyFont="1" applyBorder="1" applyAlignment="1">
      <alignment horizontal="left" vertical="center"/>
    </xf>
    <xf numFmtId="58" fontId="2" fillId="0" borderId="12" xfId="0" applyNumberFormat="1" applyFont="1" applyBorder="1" applyAlignment="1">
      <alignment horizontal="left" vertical="center"/>
    </xf>
    <xf numFmtId="58" fontId="2" fillId="0" borderId="41" xfId="0" applyNumberFormat="1" applyFont="1" applyBorder="1" applyAlignment="1">
      <alignment horizontal="left" vertical="center"/>
    </xf>
    <xf numFmtId="38" fontId="12" fillId="0" borderId="0" xfId="2" applyFont="1" applyFill="1" applyBorder="1" applyAlignment="1">
      <alignment horizontal="center" vertical="center"/>
    </xf>
    <xf numFmtId="177" fontId="12" fillId="0" borderId="3" xfId="1" applyNumberFormat="1" applyFont="1" applyBorder="1" applyAlignment="1">
      <alignment vertical="center"/>
    </xf>
    <xf numFmtId="0" fontId="17" fillId="10" borderId="60" xfId="0" applyFont="1" applyFill="1" applyBorder="1" applyAlignment="1">
      <alignment horizontal="center" vertical="center" wrapText="1"/>
    </xf>
    <xf numFmtId="0" fontId="2" fillId="0" borderId="2" xfId="0" applyFont="1" applyBorder="1" applyAlignment="1">
      <alignment horizontal="left" vertical="center"/>
    </xf>
    <xf numFmtId="58" fontId="2" fillId="0" borderId="2" xfId="0" applyNumberFormat="1" applyFont="1" applyBorder="1" applyAlignment="1">
      <alignment horizontal="left" vertical="center"/>
    </xf>
    <xf numFmtId="0" fontId="2" fillId="10" borderId="2" xfId="0" applyFont="1" applyFill="1" applyBorder="1" applyAlignment="1">
      <alignment horizontal="left" vertical="center"/>
    </xf>
    <xf numFmtId="180" fontId="2" fillId="0" borderId="2" xfId="0" applyNumberFormat="1" applyFont="1" applyBorder="1" applyAlignment="1">
      <alignment horizontal="left" vertical="center" wrapText="1"/>
    </xf>
    <xf numFmtId="180" fontId="2" fillId="0" borderId="2" xfId="0" applyNumberFormat="1" applyFont="1" applyBorder="1" applyAlignment="1">
      <alignment horizontal="left" vertical="center"/>
    </xf>
    <xf numFmtId="180" fontId="2" fillId="0" borderId="61" xfId="0" applyNumberFormat="1" applyFont="1" applyBorder="1" applyAlignment="1">
      <alignment horizontal="left" vertical="center"/>
    </xf>
    <xf numFmtId="0" fontId="24" fillId="6" borderId="8" xfId="0" applyFont="1" applyFill="1" applyBorder="1" applyAlignment="1">
      <alignment vertical="center" wrapText="1"/>
    </xf>
    <xf numFmtId="0" fontId="2" fillId="0" borderId="60" xfId="0" applyFont="1" applyBorder="1" applyAlignment="1">
      <alignment horizontal="center" vertical="center"/>
    </xf>
    <xf numFmtId="58" fontId="2" fillId="0" borderId="13" xfId="0" applyNumberFormat="1" applyFont="1" applyBorder="1" applyAlignment="1">
      <alignment horizontal="left" vertical="center"/>
    </xf>
    <xf numFmtId="0" fontId="2" fillId="0" borderId="2" xfId="0" applyFont="1" applyBorder="1" applyAlignment="1">
      <alignment horizontal="left" vertical="center" wrapText="1"/>
    </xf>
    <xf numFmtId="0" fontId="2" fillId="0" borderId="61" xfId="0" applyFont="1" applyBorder="1" applyAlignment="1">
      <alignment horizontal="left" vertical="center"/>
    </xf>
    <xf numFmtId="0" fontId="15" fillId="0" borderId="31" xfId="0" applyFont="1" applyBorder="1">
      <alignment vertical="center"/>
    </xf>
    <xf numFmtId="0" fontId="24" fillId="4" borderId="8" xfId="0" applyFont="1" applyFill="1" applyBorder="1" applyAlignment="1">
      <alignment vertical="center" wrapText="1"/>
    </xf>
    <xf numFmtId="180" fontId="15" fillId="0" borderId="58" xfId="0" applyNumberFormat="1" applyFont="1" applyBorder="1" applyAlignment="1">
      <alignment horizontal="left" vertical="center"/>
    </xf>
    <xf numFmtId="0" fontId="17" fillId="0" borderId="47" xfId="0" applyFont="1" applyBorder="1" applyAlignment="1">
      <alignment horizontal="center" vertical="center" wrapText="1"/>
    </xf>
    <xf numFmtId="0" fontId="27" fillId="4" borderId="5" xfId="0" applyFont="1" applyFill="1" applyBorder="1" applyAlignment="1">
      <alignment horizontal="center" vertical="center"/>
    </xf>
    <xf numFmtId="0" fontId="2" fillId="5" borderId="9" xfId="0" applyFont="1" applyFill="1" applyBorder="1">
      <alignment vertical="center"/>
    </xf>
    <xf numFmtId="0" fontId="2" fillId="5" borderId="7" xfId="0" applyFont="1" applyFill="1" applyBorder="1">
      <alignment vertical="center"/>
    </xf>
    <xf numFmtId="0" fontId="2" fillId="5" borderId="13" xfId="0" applyFont="1" applyFill="1" applyBorder="1">
      <alignment vertical="center"/>
    </xf>
    <xf numFmtId="0" fontId="18" fillId="0" borderId="0" xfId="0" applyFont="1" applyAlignment="1">
      <alignment horizontal="left" vertical="center"/>
    </xf>
    <xf numFmtId="181" fontId="0" fillId="0" borderId="1" xfId="0" applyNumberFormat="1" applyBorder="1">
      <alignment vertical="center"/>
    </xf>
    <xf numFmtId="0" fontId="3" fillId="0" borderId="0" xfId="0" applyFont="1" applyAlignment="1">
      <alignment vertical="top"/>
    </xf>
    <xf numFmtId="180" fontId="30" fillId="11" borderId="56" xfId="0" applyNumberFormat="1" applyFont="1" applyFill="1" applyBorder="1">
      <alignment vertical="center"/>
    </xf>
    <xf numFmtId="58" fontId="2" fillId="0" borderId="56" xfId="0" applyNumberFormat="1" applyFont="1" applyBorder="1" applyAlignment="1">
      <alignment horizontal="left" vertical="center" wrapText="1"/>
    </xf>
    <xf numFmtId="58" fontId="3" fillId="0" borderId="0" xfId="0" applyNumberFormat="1" applyFont="1" applyAlignment="1">
      <alignment vertical="top" wrapText="1"/>
    </xf>
    <xf numFmtId="0" fontId="11" fillId="0" borderId="0" xfId="1" applyFont="1" applyAlignment="1">
      <alignment horizontal="center" vertical="center"/>
    </xf>
    <xf numFmtId="0" fontId="5" fillId="0" borderId="5" xfId="3" applyFont="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quotePrefix="1" applyFont="1" applyAlignment="1">
      <alignment vertical="top"/>
    </xf>
    <xf numFmtId="0" fontId="5" fillId="0" borderId="0" xfId="0" applyFont="1" applyAlignment="1">
      <alignment vertical="top"/>
    </xf>
    <xf numFmtId="14" fontId="5" fillId="0" borderId="0" xfId="0" applyNumberFormat="1" applyFont="1" applyAlignment="1">
      <alignment vertical="top"/>
    </xf>
    <xf numFmtId="0" fontId="5" fillId="0" borderId="0" xfId="0" applyFont="1" applyAlignment="1">
      <alignment vertical="top" wrapText="1"/>
    </xf>
    <xf numFmtId="0" fontId="5" fillId="0" borderId="0" xfId="0" quotePrefix="1" applyFont="1">
      <alignment vertical="center"/>
    </xf>
    <xf numFmtId="58" fontId="5" fillId="0" borderId="0" xfId="0" applyNumberFormat="1" applyFont="1">
      <alignment vertical="center"/>
    </xf>
    <xf numFmtId="58" fontId="5" fillId="0" borderId="0" xfId="0" applyNumberFormat="1" applyFont="1" applyAlignment="1">
      <alignment horizontal="center" vertical="center"/>
    </xf>
    <xf numFmtId="0" fontId="5" fillId="0" borderId="0" xfId="0" applyFont="1" applyAlignment="1">
      <alignment vertical="center" wrapText="1"/>
    </xf>
    <xf numFmtId="177" fontId="12" fillId="0" borderId="6" xfId="1" applyNumberFormat="1" applyFont="1" applyBorder="1" applyAlignment="1">
      <alignment vertical="center"/>
    </xf>
    <xf numFmtId="177" fontId="12" fillId="0" borderId="2" xfId="1" applyNumberFormat="1" applyFont="1" applyBorder="1" applyAlignment="1">
      <alignment vertical="center"/>
    </xf>
    <xf numFmtId="177" fontId="12" fillId="0" borderId="4" xfId="1" applyNumberFormat="1" applyFont="1" applyBorder="1" applyAlignment="1">
      <alignment horizontal="right" vertical="center"/>
    </xf>
    <xf numFmtId="177" fontId="12" fillId="0" borderId="1" xfId="1" applyNumberFormat="1" applyFont="1" applyBorder="1" applyAlignment="1">
      <alignment vertical="center"/>
    </xf>
    <xf numFmtId="177" fontId="12" fillId="0" borderId="1" xfId="1" applyNumberFormat="1" applyFont="1" applyBorder="1" applyAlignment="1">
      <alignment horizontal="right" vertical="center"/>
    </xf>
    <xf numFmtId="0" fontId="7" fillId="0" borderId="0" xfId="3" applyFont="1">
      <alignment vertical="center"/>
    </xf>
    <xf numFmtId="0" fontId="5" fillId="0" borderId="5" xfId="3" applyFont="1" applyBorder="1" applyAlignment="1">
      <alignment horizontal="center" vertical="center"/>
    </xf>
    <xf numFmtId="0" fontId="7" fillId="0" borderId="5" xfId="3" applyFont="1" applyBorder="1" applyAlignment="1">
      <alignment horizontal="center" vertical="center"/>
    </xf>
    <xf numFmtId="0" fontId="7" fillId="0" borderId="0" xfId="3" applyFont="1" applyAlignment="1">
      <alignment horizontal="right" vertical="center"/>
    </xf>
    <xf numFmtId="0" fontId="5" fillId="0" borderId="7" xfId="0" applyFont="1" applyBorder="1">
      <alignment vertical="center"/>
    </xf>
    <xf numFmtId="0" fontId="5" fillId="0" borderId="8" xfId="0" applyFont="1" applyBorder="1">
      <alignment vertical="center"/>
    </xf>
    <xf numFmtId="0" fontId="5" fillId="0" borderId="18" xfId="0" applyFont="1" applyBorder="1">
      <alignment vertical="center"/>
    </xf>
    <xf numFmtId="0" fontId="10" fillId="0" borderId="18" xfId="0" applyFont="1" applyBorder="1">
      <alignment vertical="center"/>
    </xf>
    <xf numFmtId="0" fontId="5" fillId="0" borderId="9" xfId="0" applyFont="1" applyBorder="1">
      <alignment vertical="center"/>
    </xf>
    <xf numFmtId="0" fontId="5" fillId="0" borderId="11" xfId="0" applyFont="1" applyBorder="1">
      <alignment vertical="center"/>
    </xf>
    <xf numFmtId="0" fontId="5" fillId="0" borderId="13" xfId="0" applyFont="1" applyBorder="1">
      <alignment vertical="center"/>
    </xf>
    <xf numFmtId="0" fontId="5" fillId="0" borderId="19" xfId="0" applyFont="1" applyBorder="1">
      <alignment vertical="center"/>
    </xf>
    <xf numFmtId="0" fontId="5" fillId="0" borderId="5" xfId="0" applyFont="1" applyBorder="1">
      <alignment vertical="center"/>
    </xf>
    <xf numFmtId="0" fontId="2" fillId="7" borderId="0" xfId="0" applyFont="1" applyFill="1" applyAlignment="1">
      <alignment vertical="center" wrapText="1"/>
    </xf>
    <xf numFmtId="0" fontId="2" fillId="10" borderId="39" xfId="0" applyFont="1" applyFill="1" applyBorder="1" applyAlignment="1">
      <alignment horizontal="left" vertical="center" wrapText="1"/>
    </xf>
    <xf numFmtId="0" fontId="0" fillId="0" borderId="63" xfId="0" applyBorder="1">
      <alignment vertical="center"/>
    </xf>
    <xf numFmtId="0" fontId="0" fillId="0" borderId="17" xfId="0" applyBorder="1">
      <alignment vertical="center"/>
    </xf>
    <xf numFmtId="0" fontId="0" fillId="0" borderId="66"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0" xfId="0" applyAlignment="1">
      <alignment horizontal="right" vertical="center"/>
    </xf>
    <xf numFmtId="0" fontId="0" fillId="0" borderId="70" xfId="0" applyBorder="1">
      <alignment vertical="center"/>
    </xf>
    <xf numFmtId="0" fontId="0" fillId="0" borderId="71" xfId="0" applyBorder="1">
      <alignment vertical="center"/>
    </xf>
    <xf numFmtId="0" fontId="0" fillId="0" borderId="9" xfId="0" applyBorder="1">
      <alignment vertical="center"/>
    </xf>
    <xf numFmtId="0" fontId="0" fillId="0" borderId="72" xfId="0" applyBorder="1">
      <alignment vertical="center"/>
    </xf>
    <xf numFmtId="180" fontId="0" fillId="0" borderId="73" xfId="0" applyNumberFormat="1" applyBorder="1" applyAlignment="1">
      <alignment vertical="center" wrapText="1"/>
    </xf>
    <xf numFmtId="180" fontId="0" fillId="0" borderId="74" xfId="0" applyNumberFormat="1" applyBorder="1" applyAlignment="1">
      <alignment vertical="center" wrapText="1"/>
    </xf>
    <xf numFmtId="0" fontId="0" fillId="0" borderId="0" xfId="0" applyAlignment="1">
      <alignment vertical="center" wrapText="1"/>
    </xf>
    <xf numFmtId="0" fontId="0" fillId="0" borderId="75" xfId="0" applyBorder="1">
      <alignment vertical="center"/>
    </xf>
    <xf numFmtId="180" fontId="0" fillId="8" borderId="56" xfId="0" applyNumberFormat="1" applyFill="1" applyBorder="1">
      <alignment vertical="center"/>
    </xf>
    <xf numFmtId="58" fontId="0" fillId="8" borderId="31" xfId="0" applyNumberFormat="1" applyFill="1" applyBorder="1">
      <alignment vertical="center"/>
    </xf>
    <xf numFmtId="58" fontId="0" fillId="8" borderId="33" xfId="0" applyNumberFormat="1" applyFill="1" applyBorder="1">
      <alignment vertical="center"/>
    </xf>
    <xf numFmtId="182" fontId="30" fillId="11" borderId="74" xfId="0" applyNumberFormat="1" applyFont="1" applyFill="1" applyBorder="1" applyAlignment="1">
      <alignment vertical="center" wrapText="1"/>
    </xf>
    <xf numFmtId="0" fontId="0" fillId="8" borderId="34" xfId="0" applyFill="1" applyBorder="1">
      <alignment vertical="center"/>
    </xf>
    <xf numFmtId="180" fontId="0" fillId="8" borderId="78" xfId="0" applyNumberFormat="1" applyFill="1" applyBorder="1" applyAlignment="1">
      <alignment vertical="center" wrapText="1"/>
    </xf>
    <xf numFmtId="180" fontId="0" fillId="8" borderId="64" xfId="0" applyNumberFormat="1" applyFill="1" applyBorder="1" applyAlignment="1">
      <alignment vertical="center" wrapText="1"/>
    </xf>
    <xf numFmtId="180" fontId="0" fillId="8" borderId="65" xfId="0" applyNumberFormat="1" applyFill="1" applyBorder="1" applyAlignment="1">
      <alignment vertical="center" wrapText="1"/>
    </xf>
    <xf numFmtId="180" fontId="0" fillId="0" borderId="79" xfId="0" applyNumberFormat="1" applyBorder="1" applyAlignment="1">
      <alignment vertical="center" wrapText="1"/>
    </xf>
    <xf numFmtId="180" fontId="0" fillId="0" borderId="80" xfId="0" applyNumberFormat="1" applyBorder="1" applyAlignment="1">
      <alignment vertical="center" wrapText="1"/>
    </xf>
    <xf numFmtId="180" fontId="0" fillId="8" borderId="33" xfId="0" applyNumberFormat="1" applyFill="1" applyBorder="1" applyAlignment="1">
      <alignment vertical="center" wrapText="1"/>
    </xf>
    <xf numFmtId="58" fontId="2" fillId="0" borderId="0" xfId="0" applyNumberFormat="1" applyFont="1">
      <alignment vertical="center"/>
    </xf>
    <xf numFmtId="0" fontId="5" fillId="0" borderId="9" xfId="0" applyFont="1" applyBorder="1" applyAlignment="1">
      <alignment vertical="center" wrapText="1"/>
    </xf>
    <xf numFmtId="0" fontId="5" fillId="0" borderId="11" xfId="0" applyFont="1" applyBorder="1" applyAlignment="1">
      <alignment vertical="center" wrapText="1"/>
    </xf>
    <xf numFmtId="0" fontId="35" fillId="0" borderId="4" xfId="0" applyFont="1" applyBorder="1">
      <alignment vertical="center"/>
    </xf>
    <xf numFmtId="0" fontId="2" fillId="0" borderId="33" xfId="0" applyFont="1" applyBorder="1" applyAlignment="1">
      <alignment horizontal="left" vertical="center" wrapText="1"/>
    </xf>
    <xf numFmtId="0" fontId="4" fillId="0" borderId="0" xfId="3" applyFont="1">
      <alignment vertical="center"/>
    </xf>
    <xf numFmtId="0" fontId="7" fillId="0" borderId="0" xfId="3"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57" fontId="5" fillId="0" borderId="7" xfId="1" applyNumberFormat="1" applyFont="1" applyBorder="1" applyAlignment="1">
      <alignment horizontal="center" vertical="center" wrapText="1"/>
    </xf>
    <xf numFmtId="57" fontId="5" fillId="0" borderId="18" xfId="1" applyNumberFormat="1" applyFont="1" applyBorder="1" applyAlignment="1">
      <alignment horizontal="center" vertical="center" wrapText="1"/>
    </xf>
    <xf numFmtId="57" fontId="5" fillId="0" borderId="9" xfId="1" applyNumberFormat="1" applyFont="1" applyBorder="1" applyAlignment="1">
      <alignment horizontal="center" vertical="center"/>
    </xf>
    <xf numFmtId="58" fontId="5" fillId="0" borderId="0" xfId="1" applyNumberFormat="1" applyFont="1" applyAlignment="1">
      <alignment horizontal="center" vertical="center"/>
    </xf>
    <xf numFmtId="0" fontId="5" fillId="0" borderId="9" xfId="1" applyFont="1" applyBorder="1" applyAlignment="1">
      <alignment horizontal="center" vertical="center"/>
    </xf>
    <xf numFmtId="57" fontId="5" fillId="0" borderId="13" xfId="1" applyNumberFormat="1" applyFont="1" applyBorder="1" applyAlignment="1">
      <alignment horizontal="center" vertical="center"/>
    </xf>
    <xf numFmtId="0" fontId="5" fillId="0" borderId="5" xfId="1" applyFont="1" applyBorder="1" applyAlignment="1">
      <alignment horizontal="center" vertical="center"/>
    </xf>
    <xf numFmtId="0" fontId="38" fillId="0" borderId="0" xfId="3" applyFont="1">
      <alignment vertical="center"/>
    </xf>
    <xf numFmtId="0" fontId="39" fillId="0" borderId="0" xfId="3" applyFont="1">
      <alignment vertical="center"/>
    </xf>
    <xf numFmtId="0" fontId="40" fillId="10" borderId="1" xfId="0" applyFont="1" applyFill="1" applyBorder="1" applyAlignment="1">
      <alignment horizontal="center" vertical="center"/>
    </xf>
    <xf numFmtId="58" fontId="5" fillId="0" borderId="1" xfId="0" applyNumberFormat="1" applyFont="1" applyBorder="1" applyAlignment="1">
      <alignment vertical="center" wrapText="1"/>
    </xf>
    <xf numFmtId="0" fontId="5" fillId="0" borderId="1" xfId="0" applyFont="1" applyBorder="1">
      <alignment vertical="center"/>
    </xf>
    <xf numFmtId="180" fontId="5" fillId="0" borderId="1" xfId="0" applyNumberFormat="1" applyFont="1" applyBorder="1" applyAlignment="1">
      <alignment vertical="center" wrapText="1"/>
    </xf>
    <xf numFmtId="58" fontId="5" fillId="0" borderId="1" xfId="0" applyNumberFormat="1" applyFont="1" applyBorder="1">
      <alignment vertical="center"/>
    </xf>
    <xf numFmtId="180" fontId="2" fillId="0" borderId="33" xfId="0" applyNumberFormat="1" applyFont="1" applyBorder="1" applyAlignment="1">
      <alignment horizontal="left" vertical="center"/>
    </xf>
    <xf numFmtId="0" fontId="0" fillId="0" borderId="10" xfId="0" applyBorder="1">
      <alignment vertical="center"/>
    </xf>
    <xf numFmtId="0" fontId="20" fillId="10" borderId="34" xfId="0" applyFont="1" applyFill="1" applyBorder="1" applyAlignment="1">
      <alignment horizontal="left" vertical="center" wrapText="1"/>
    </xf>
    <xf numFmtId="181" fontId="0" fillId="0" borderId="13" xfId="0" applyNumberFormat="1" applyBorder="1">
      <alignment vertical="center"/>
    </xf>
    <xf numFmtId="181" fontId="0" fillId="0" borderId="2" xfId="0" applyNumberFormat="1" applyBorder="1">
      <alignment vertical="center"/>
    </xf>
    <xf numFmtId="0" fontId="15" fillId="10" borderId="46" xfId="0" applyFont="1" applyFill="1" applyBorder="1" applyAlignment="1">
      <alignment horizontal="left" vertical="center" wrapText="1"/>
    </xf>
    <xf numFmtId="0" fontId="5" fillId="0" borderId="0" xfId="0" applyFont="1" applyAlignment="1">
      <alignment vertical="top" wrapText="1"/>
    </xf>
    <xf numFmtId="0" fontId="5" fillId="0" borderId="0" xfId="0" applyFont="1" applyAlignment="1">
      <alignment horizontal="center" vertical="center" wrapText="1"/>
    </xf>
    <xf numFmtId="0" fontId="18" fillId="0" borderId="0" xfId="0" applyFont="1" applyAlignment="1">
      <alignment horizontal="center" vertical="center"/>
    </xf>
    <xf numFmtId="0" fontId="5" fillId="0" borderId="0" xfId="0" applyFont="1">
      <alignment vertical="center"/>
    </xf>
    <xf numFmtId="0" fontId="5" fillId="0" borderId="0" xfId="0" applyFont="1" applyAlignment="1">
      <alignment vertical="distributed" wrapText="1"/>
    </xf>
    <xf numFmtId="58" fontId="5" fillId="0" borderId="0" xfId="0" applyNumberFormat="1" applyFont="1" applyAlignment="1">
      <alignment horizontal="right" vertical="center"/>
    </xf>
    <xf numFmtId="0" fontId="3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vertical="center" shrinkToFit="1"/>
    </xf>
    <xf numFmtId="0" fontId="5" fillId="0" borderId="11" xfId="0" applyFont="1" applyBorder="1">
      <alignment vertical="center"/>
    </xf>
    <xf numFmtId="0" fontId="5" fillId="0" borderId="7" xfId="0" applyFont="1" applyBorder="1" applyAlignment="1">
      <alignment horizontal="center" vertical="center"/>
    </xf>
    <xf numFmtId="0" fontId="5" fillId="0" borderId="18"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distributed" vertical="center"/>
    </xf>
    <xf numFmtId="0" fontId="5" fillId="0" borderId="43" xfId="0" applyFont="1" applyBorder="1" applyAlignment="1">
      <alignment horizontal="distributed" vertical="center"/>
    </xf>
    <xf numFmtId="0" fontId="5" fillId="0" borderId="44" xfId="0" applyFont="1" applyBorder="1" applyAlignment="1">
      <alignment horizontal="distributed"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left" vertical="center"/>
    </xf>
    <xf numFmtId="0" fontId="5" fillId="0" borderId="1" xfId="0" applyFont="1" applyBorder="1" applyAlignment="1">
      <alignment horizontal="left" vertical="center"/>
    </xf>
    <xf numFmtId="49" fontId="5" fillId="0" borderId="43" xfId="0" applyNumberFormat="1" applyFont="1" applyBorder="1" applyAlignment="1">
      <alignment horizontal="left" vertical="center"/>
    </xf>
    <xf numFmtId="0" fontId="5" fillId="0" borderId="43" xfId="0" applyFont="1" applyBorder="1" applyAlignment="1">
      <alignment horizontal="left" vertical="center"/>
    </xf>
    <xf numFmtId="0" fontId="5" fillId="0" borderId="5" xfId="0" applyFont="1" applyBorder="1" applyAlignment="1">
      <alignment vertical="center" shrinkToFit="1"/>
    </xf>
    <xf numFmtId="49" fontId="5" fillId="0" borderId="44" xfId="0" applyNumberFormat="1" applyFont="1" applyBorder="1" applyAlignment="1">
      <alignment horizontal="left" vertical="center"/>
    </xf>
    <xf numFmtId="0" fontId="5" fillId="0" borderId="44" xfId="0" applyFont="1" applyBorder="1" applyAlignment="1">
      <alignment horizontal="left" vertical="center"/>
    </xf>
    <xf numFmtId="0" fontId="5" fillId="0" borderId="18" xfId="0" applyFont="1" applyBorder="1" applyAlignment="1">
      <alignment vertical="top" wrapText="1"/>
    </xf>
    <xf numFmtId="0" fontId="5" fillId="0" borderId="9" xfId="0" applyFont="1" applyBorder="1" applyAlignment="1">
      <alignment vertical="center" wrapText="1"/>
    </xf>
    <xf numFmtId="0" fontId="5" fillId="0" borderId="0" xfId="0" applyFont="1" applyAlignment="1">
      <alignment vertical="center" wrapText="1"/>
    </xf>
    <xf numFmtId="0" fontId="5" fillId="0" borderId="11" xfId="0" applyFont="1" applyBorder="1" applyAlignment="1">
      <alignmen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lignment vertical="center"/>
    </xf>
    <xf numFmtId="0" fontId="5" fillId="0" borderId="5" xfId="0" applyFont="1" applyBorder="1">
      <alignment vertical="center"/>
    </xf>
    <xf numFmtId="0" fontId="5" fillId="0" borderId="19" xfId="0" applyFont="1" applyBorder="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2" fillId="9" borderId="0" xfId="0" applyFont="1" applyFill="1">
      <alignment vertical="center"/>
    </xf>
    <xf numFmtId="0" fontId="22" fillId="9" borderId="11" xfId="0" applyFont="1" applyFill="1" applyBorder="1">
      <alignment vertical="center"/>
    </xf>
    <xf numFmtId="0" fontId="20" fillId="9" borderId="0" xfId="0" applyFont="1" applyFill="1" applyAlignment="1">
      <alignment vertical="center" wrapText="1"/>
    </xf>
    <xf numFmtId="0" fontId="20" fillId="9" borderId="11" xfId="0" applyFont="1" applyFill="1" applyBorder="1" applyAlignment="1">
      <alignment vertical="center" wrapText="1"/>
    </xf>
    <xf numFmtId="0" fontId="20" fillId="6" borderId="0" xfId="0" applyFont="1" applyFill="1" applyAlignment="1">
      <alignment vertical="center" wrapText="1"/>
    </xf>
    <xf numFmtId="0" fontId="20" fillId="6" borderId="11" xfId="0" applyFont="1" applyFill="1" applyBorder="1" applyAlignment="1">
      <alignment vertical="center" wrapText="1"/>
    </xf>
    <xf numFmtId="0" fontId="22" fillId="2" borderId="0" xfId="0" applyFont="1" applyFill="1" applyAlignment="1">
      <alignment vertical="center" wrapText="1"/>
    </xf>
    <xf numFmtId="0" fontId="22" fillId="2" borderId="11" xfId="0" applyFont="1" applyFill="1" applyBorder="1" applyAlignment="1">
      <alignment vertical="center" wrapText="1"/>
    </xf>
    <xf numFmtId="0" fontId="20" fillId="2" borderId="0" xfId="0" applyFont="1" applyFill="1" applyAlignment="1">
      <alignment vertical="center" wrapText="1"/>
    </xf>
    <xf numFmtId="0" fontId="20" fillId="2" borderId="11" xfId="0" applyFont="1" applyFill="1" applyBorder="1" applyAlignment="1">
      <alignment vertical="center" wrapTex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20" fillId="7" borderId="0" xfId="0" applyFont="1" applyFill="1">
      <alignment vertical="center"/>
    </xf>
    <xf numFmtId="0" fontId="20" fillId="7" borderId="11" xfId="0" applyFont="1" applyFill="1" applyBorder="1">
      <alignment vertical="center"/>
    </xf>
    <xf numFmtId="0" fontId="22" fillId="6" borderId="0" xfId="0" applyFont="1" applyFill="1">
      <alignment vertical="center"/>
    </xf>
    <xf numFmtId="0" fontId="22" fillId="6" borderId="11" xfId="0" applyFont="1" applyFill="1" applyBorder="1">
      <alignment vertical="center"/>
    </xf>
    <xf numFmtId="0" fontId="22" fillId="4" borderId="18" xfId="0" applyFont="1" applyFill="1" applyBorder="1" applyAlignment="1">
      <alignment vertical="center" wrapText="1"/>
    </xf>
    <xf numFmtId="0" fontId="22" fillId="4" borderId="8" xfId="0" applyFont="1" applyFill="1" applyBorder="1" applyAlignment="1">
      <alignment vertical="center" wrapText="1"/>
    </xf>
    <xf numFmtId="0" fontId="22" fillId="8" borderId="0" xfId="0" applyFont="1" applyFill="1">
      <alignment vertical="center"/>
    </xf>
    <xf numFmtId="0" fontId="22" fillId="8" borderId="11" xfId="0" applyFont="1" applyFill="1" applyBorder="1">
      <alignment vertical="center"/>
    </xf>
    <xf numFmtId="0" fontId="2" fillId="0" borderId="40" xfId="0" applyFont="1" applyBorder="1" applyAlignment="1">
      <alignment vertical="center" wrapText="1"/>
    </xf>
    <xf numFmtId="0" fontId="2" fillId="0" borderId="42" xfId="0" applyFont="1" applyBorder="1" applyAlignment="1">
      <alignment vertical="center" wrapText="1"/>
    </xf>
    <xf numFmtId="0" fontId="2" fillId="0" borderId="41" xfId="0" applyFont="1" applyBorder="1" applyAlignment="1">
      <alignment vertical="center" wrapText="1"/>
    </xf>
    <xf numFmtId="0" fontId="22" fillId="7" borderId="0" xfId="0" applyFont="1" applyFill="1" applyAlignment="1">
      <alignment vertical="center" wrapText="1"/>
    </xf>
    <xf numFmtId="0" fontId="22" fillId="7" borderId="11" xfId="0" applyFont="1" applyFill="1" applyBorder="1" applyAlignment="1">
      <alignment vertical="center" wrapText="1"/>
    </xf>
    <xf numFmtId="0" fontId="22" fillId="6" borderId="18" xfId="0" applyFont="1" applyFill="1" applyBorder="1" applyAlignment="1">
      <alignment vertical="center" wrapText="1"/>
    </xf>
    <xf numFmtId="0" fontId="32" fillId="0" borderId="40" xfId="0" applyFont="1" applyBorder="1" applyAlignment="1">
      <alignment vertical="center" wrapText="1"/>
    </xf>
    <xf numFmtId="0" fontId="33" fillId="0" borderId="0" xfId="0" applyFont="1" applyAlignment="1">
      <alignment horizontal="right" vertical="center" wrapText="1"/>
    </xf>
    <xf numFmtId="58" fontId="5" fillId="0" borderId="0" xfId="0" applyNumberFormat="1" applyFont="1" applyAlignment="1">
      <alignment vertical="top" wrapText="1"/>
    </xf>
    <xf numFmtId="0" fontId="5" fillId="0" borderId="0" xfId="0" applyFont="1" applyAlignment="1">
      <alignment horizontal="center" vertical="center"/>
    </xf>
    <xf numFmtId="0" fontId="5" fillId="0" borderId="0" xfId="0" applyFont="1" applyAlignment="1">
      <alignment vertical="top"/>
    </xf>
    <xf numFmtId="58" fontId="5" fillId="0" borderId="0" xfId="0" applyNumberFormat="1" applyFont="1" applyAlignment="1">
      <alignment horizontal="left" vertical="top"/>
    </xf>
    <xf numFmtId="0" fontId="5" fillId="0" borderId="2" xfId="0" quotePrefix="1" applyFont="1" applyBorder="1" applyAlignment="1">
      <alignment horizontal="center" vertical="top"/>
    </xf>
    <xf numFmtId="0" fontId="5" fillId="0" borderId="3" xfId="0" quotePrefix="1" applyFont="1" applyBorder="1" applyAlignment="1">
      <alignment horizontal="center" vertical="top"/>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76" fontId="5" fillId="0" borderId="0" xfId="0" applyNumberFormat="1" applyFont="1">
      <alignment vertical="center"/>
    </xf>
    <xf numFmtId="177" fontId="12" fillId="0" borderId="26" xfId="2" applyNumberFormat="1" applyFont="1" applyFill="1" applyBorder="1" applyAlignment="1">
      <alignment vertical="center"/>
    </xf>
    <xf numFmtId="177" fontId="12" fillId="0" borderId="27" xfId="2" applyNumberFormat="1" applyFont="1" applyFill="1" applyBorder="1" applyAlignment="1">
      <alignment vertical="center"/>
    </xf>
    <xf numFmtId="177" fontId="7" fillId="0" borderId="29" xfId="2" applyNumberFormat="1" applyFont="1" applyFill="1" applyBorder="1" applyAlignment="1">
      <alignment horizontal="center" vertical="center" wrapText="1"/>
    </xf>
    <xf numFmtId="177" fontId="7" fillId="0" borderId="10" xfId="2" applyNumberFormat="1" applyFont="1" applyFill="1" applyBorder="1" applyAlignment="1">
      <alignment horizontal="center" vertical="center"/>
    </xf>
    <xf numFmtId="177" fontId="7" fillId="0" borderId="12" xfId="2" applyNumberFormat="1" applyFont="1" applyFill="1" applyBorder="1" applyAlignment="1">
      <alignment horizontal="center" vertical="center"/>
    </xf>
    <xf numFmtId="177" fontId="12" fillId="0" borderId="28" xfId="2" applyNumberFormat="1" applyFont="1" applyFill="1" applyBorder="1" applyAlignment="1">
      <alignment vertical="center"/>
    </xf>
    <xf numFmtId="0" fontId="11" fillId="0" borderId="9" xfId="1" applyFont="1" applyBorder="1" applyAlignment="1">
      <alignment horizontal="center" vertical="center"/>
    </xf>
    <xf numFmtId="0" fontId="11" fillId="0" borderId="0" xfId="1" applyFont="1" applyAlignment="1">
      <alignment horizontal="center" vertical="center"/>
    </xf>
    <xf numFmtId="0" fontId="5" fillId="0" borderId="6" xfId="1" applyFont="1" applyBorder="1" applyAlignment="1">
      <alignment horizontal="center" vertical="center"/>
    </xf>
    <xf numFmtId="0" fontId="5" fillId="0" borderId="10" xfId="1" applyFont="1" applyBorder="1"/>
    <xf numFmtId="0" fontId="5" fillId="0" borderId="12" xfId="1" applyFont="1" applyBorder="1"/>
    <xf numFmtId="0" fontId="7" fillId="0" borderId="6" xfId="1" applyFont="1" applyBorder="1" applyAlignment="1">
      <alignment horizontal="left" vertical="center" wrapText="1"/>
    </xf>
    <xf numFmtId="0" fontId="7" fillId="0" borderId="10" xfId="1" applyFont="1" applyBorder="1" applyAlignment="1">
      <alignment horizontal="left" vertical="center" wrapText="1"/>
    </xf>
    <xf numFmtId="0" fontId="7" fillId="0" borderId="12" xfId="1" applyFont="1" applyBorder="1" applyAlignment="1">
      <alignment horizontal="left" vertical="center" wrapText="1"/>
    </xf>
    <xf numFmtId="0" fontId="7" fillId="2" borderId="6"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36" fillId="0" borderId="0" xfId="1" applyFont="1" applyAlignment="1">
      <alignment horizontal="center" vertical="center"/>
    </xf>
    <xf numFmtId="0" fontId="5" fillId="0" borderId="0" xfId="1" applyFont="1" applyAlignment="1">
      <alignment horizontal="center" vertical="center"/>
    </xf>
    <xf numFmtId="0" fontId="5" fillId="0" borderId="5" xfId="1" applyFont="1" applyBorder="1" applyAlignment="1">
      <alignment horizontal="left" vertical="center"/>
    </xf>
    <xf numFmtId="0" fontId="5" fillId="2" borderId="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0" xfId="1" applyFont="1" applyFill="1" applyBorder="1"/>
    <xf numFmtId="57" fontId="5" fillId="2" borderId="7" xfId="1" applyNumberFormat="1" applyFont="1" applyFill="1" applyBorder="1" applyAlignment="1">
      <alignment horizontal="center" vertical="center" wrapText="1"/>
    </xf>
    <xf numFmtId="0" fontId="5" fillId="2" borderId="8" xfId="1" applyFont="1" applyFill="1" applyBorder="1"/>
    <xf numFmtId="0" fontId="5" fillId="2" borderId="9" xfId="1" applyFont="1" applyFill="1" applyBorder="1"/>
    <xf numFmtId="0" fontId="5" fillId="2" borderId="11" xfId="1" applyFont="1" applyFill="1" applyBorder="1"/>
    <xf numFmtId="0" fontId="5" fillId="2" borderId="7"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9" xfId="1" applyFont="1" applyFill="1" applyBorder="1" applyAlignment="1">
      <alignment horizontal="center" vertical="center"/>
    </xf>
    <xf numFmtId="0" fontId="5" fillId="2" borderId="6" xfId="1" applyFont="1" applyFill="1" applyBorder="1" applyAlignment="1">
      <alignment horizontal="center" vertical="center" shrinkToFit="1"/>
    </xf>
    <xf numFmtId="0" fontId="5" fillId="2" borderId="10" xfId="1" applyFont="1" applyFill="1" applyBorder="1" applyAlignment="1">
      <alignment horizontal="center" vertical="center" shrinkToFit="1"/>
    </xf>
    <xf numFmtId="0" fontId="5" fillId="2" borderId="6" xfId="1" applyFont="1" applyFill="1" applyBorder="1" applyAlignment="1">
      <alignment horizontal="center" vertical="center" wrapText="1"/>
    </xf>
    <xf numFmtId="0" fontId="5" fillId="2" borderId="12" xfId="1" applyFont="1" applyFill="1" applyBorder="1" applyAlignment="1">
      <alignment horizontal="center" vertical="center"/>
    </xf>
    <xf numFmtId="0" fontId="10" fillId="0" borderId="0" xfId="1" applyFont="1" applyAlignment="1">
      <alignment horizontal="right" vertical="center"/>
    </xf>
    <xf numFmtId="38" fontId="12" fillId="0" borderId="20" xfId="2" applyFont="1" applyFill="1" applyBorder="1" applyAlignment="1">
      <alignment horizontal="center" vertical="center"/>
    </xf>
    <xf numFmtId="38" fontId="12" fillId="0" borderId="21" xfId="2" applyFont="1" applyFill="1" applyBorder="1" applyAlignment="1">
      <alignment horizontal="center" vertical="center"/>
    </xf>
    <xf numFmtId="38" fontId="12" fillId="0" borderId="22" xfId="2" applyFont="1" applyFill="1" applyBorder="1" applyAlignment="1">
      <alignment horizontal="center" vertical="center"/>
    </xf>
    <xf numFmtId="38" fontId="12" fillId="0" borderId="23" xfId="2" applyFont="1" applyFill="1" applyBorder="1" applyAlignment="1">
      <alignment horizontal="center" vertical="center"/>
    </xf>
    <xf numFmtId="38" fontId="12" fillId="0" borderId="24" xfId="2" applyFont="1" applyFill="1" applyBorder="1" applyAlignment="1">
      <alignment horizontal="center" vertical="center"/>
    </xf>
    <xf numFmtId="38" fontId="12" fillId="0" borderId="25" xfId="2" applyFont="1" applyFill="1" applyBorder="1" applyAlignment="1">
      <alignment horizontal="center" vertical="center"/>
    </xf>
    <xf numFmtId="0" fontId="5" fillId="0" borderId="12" xfId="1" applyFont="1" applyBorder="1" applyAlignment="1">
      <alignment horizontal="center" vertical="center"/>
    </xf>
    <xf numFmtId="177" fontId="7" fillId="0" borderId="6" xfId="2" applyNumberFormat="1" applyFont="1" applyFill="1" applyBorder="1" applyAlignment="1">
      <alignment horizontal="center" vertical="center" wrapText="1"/>
    </xf>
    <xf numFmtId="177" fontId="7" fillId="0" borderId="30" xfId="2" applyNumberFormat="1" applyFont="1" applyFill="1" applyBorder="1" applyAlignment="1">
      <alignment horizontal="center" vertical="center"/>
    </xf>
    <xf numFmtId="0" fontId="12" fillId="0" borderId="6" xfId="2" applyNumberFormat="1" applyFont="1" applyFill="1" applyBorder="1" applyAlignment="1">
      <alignment horizontal="center" vertical="center" wrapText="1"/>
    </xf>
    <xf numFmtId="0" fontId="12" fillId="0" borderId="10" xfId="2" applyNumberFormat="1" applyFont="1" applyFill="1" applyBorder="1" applyAlignment="1">
      <alignment horizontal="center" vertical="center" wrapText="1"/>
    </xf>
    <xf numFmtId="0" fontId="12" fillId="0" borderId="12" xfId="2" applyNumberFormat="1" applyFont="1" applyFill="1" applyBorder="1" applyAlignment="1">
      <alignment horizontal="center" vertical="center" wrapText="1"/>
    </xf>
    <xf numFmtId="177" fontId="7" fillId="0" borderId="1" xfId="3" applyNumberFormat="1" applyFont="1" applyBorder="1">
      <alignment vertical="center"/>
    </xf>
    <xf numFmtId="0" fontId="7" fillId="0" borderId="35" xfId="3" applyFont="1" applyBorder="1" applyAlignment="1">
      <alignment horizontal="center" vertical="center"/>
    </xf>
    <xf numFmtId="177" fontId="7" fillId="0" borderId="14" xfId="3" applyNumberFormat="1" applyFont="1" applyBorder="1" applyAlignment="1">
      <alignment horizontal="right" vertical="center"/>
    </xf>
    <xf numFmtId="178" fontId="7" fillId="0" borderId="14" xfId="3" applyNumberFormat="1" applyFont="1" applyBorder="1" applyAlignment="1">
      <alignment horizontal="right" vertical="center"/>
    </xf>
    <xf numFmtId="0" fontId="37" fillId="0" borderId="0" xfId="3" applyFont="1" applyAlignment="1">
      <alignment horizontal="center" vertical="center"/>
    </xf>
    <xf numFmtId="177" fontId="7" fillId="0" borderId="36" xfId="3" applyNumberFormat="1" applyFont="1" applyBorder="1" applyAlignment="1">
      <alignment horizontal="right" vertical="center"/>
    </xf>
    <xf numFmtId="177" fontId="7" fillId="0" borderId="37" xfId="3" applyNumberFormat="1" applyFont="1" applyBorder="1" applyAlignment="1">
      <alignment horizontal="right" vertical="center"/>
    </xf>
    <xf numFmtId="177" fontId="7" fillId="0" borderId="38" xfId="3" applyNumberFormat="1" applyFont="1" applyBorder="1" applyAlignment="1">
      <alignment horizontal="right" vertical="center"/>
    </xf>
    <xf numFmtId="177" fontId="7" fillId="0" borderId="35" xfId="3" applyNumberFormat="1" applyFont="1" applyBorder="1" applyAlignment="1">
      <alignment horizontal="right" vertical="center"/>
    </xf>
    <xf numFmtId="178" fontId="7" fillId="0" borderId="1" xfId="3" applyNumberFormat="1" applyFont="1" applyBorder="1">
      <alignment vertical="center"/>
    </xf>
    <xf numFmtId="0" fontId="7" fillId="0" borderId="71" xfId="3" applyFont="1" applyBorder="1" applyAlignment="1">
      <alignment horizontal="center" vertical="center"/>
    </xf>
    <xf numFmtId="0" fontId="7" fillId="0" borderId="81" xfId="3" applyFont="1" applyBorder="1" applyAlignment="1">
      <alignment horizontal="center" vertical="center"/>
    </xf>
    <xf numFmtId="0" fontId="7" fillId="0" borderId="82" xfId="3" applyFont="1" applyBorder="1" applyAlignment="1">
      <alignment horizontal="center" vertical="center"/>
    </xf>
    <xf numFmtId="0" fontId="7" fillId="0" borderId="1" xfId="3" applyFont="1" applyBorder="1" applyAlignment="1">
      <alignment horizontal="center" vertical="center"/>
    </xf>
    <xf numFmtId="177" fontId="7" fillId="0" borderId="17" xfId="3" applyNumberFormat="1" applyFont="1" applyBorder="1" applyAlignment="1">
      <alignment horizontal="right" vertical="center"/>
    </xf>
    <xf numFmtId="177" fontId="7" fillId="0" borderId="16" xfId="3" applyNumberFormat="1" applyFont="1" applyBorder="1" applyAlignment="1">
      <alignment horizontal="right" vertical="center"/>
    </xf>
    <xf numFmtId="177" fontId="7" fillId="0" borderId="15" xfId="3" applyNumberFormat="1" applyFont="1" applyBorder="1" applyAlignment="1">
      <alignment horizontal="right" vertical="center"/>
    </xf>
    <xf numFmtId="0" fontId="7" fillId="0" borderId="5" xfId="1" applyFont="1" applyBorder="1" applyAlignment="1">
      <alignment vertical="center"/>
    </xf>
    <xf numFmtId="0" fontId="5" fillId="0" borderId="5" xfId="3" applyFont="1" applyBorder="1" applyAlignment="1">
      <alignment horizontal="center" vertical="center" wrapText="1"/>
    </xf>
    <xf numFmtId="177" fontId="7" fillId="3" borderId="7" xfId="3" applyNumberFormat="1" applyFont="1" applyFill="1" applyBorder="1" applyAlignment="1">
      <alignment horizontal="center" vertical="center" wrapText="1"/>
    </xf>
    <xf numFmtId="177" fontId="7" fillId="3" borderId="18" xfId="3" applyNumberFormat="1" applyFont="1" applyFill="1" applyBorder="1" applyAlignment="1">
      <alignment horizontal="center" vertical="center"/>
    </xf>
    <xf numFmtId="177" fontId="7" fillId="3" borderId="8" xfId="3" applyNumberFormat="1" applyFont="1" applyFill="1" applyBorder="1" applyAlignment="1">
      <alignment horizontal="center" vertical="center"/>
    </xf>
    <xf numFmtId="0" fontId="7" fillId="0" borderId="9" xfId="1" applyFont="1" applyBorder="1" applyAlignment="1">
      <alignment horizontal="center" vertical="center"/>
    </xf>
    <xf numFmtId="0" fontId="7" fillId="0" borderId="0" xfId="1" applyFont="1" applyAlignment="1">
      <alignment horizontal="center" vertical="center"/>
    </xf>
    <xf numFmtId="0" fontId="7" fillId="0" borderId="11" xfId="1" applyFont="1" applyBorder="1" applyAlignment="1">
      <alignment horizontal="center" vertical="center"/>
    </xf>
    <xf numFmtId="0" fontId="7" fillId="0" borderId="13" xfId="1" applyFont="1" applyBorder="1" applyAlignment="1">
      <alignment horizontal="center" vertical="center"/>
    </xf>
    <xf numFmtId="0" fontId="7" fillId="0" borderId="5" xfId="1" applyFont="1" applyBorder="1" applyAlignment="1">
      <alignment horizontal="center" vertical="center"/>
    </xf>
    <xf numFmtId="0" fontId="7" fillId="0" borderId="19" xfId="1" applyFont="1" applyBorder="1" applyAlignment="1">
      <alignment horizontal="center" vertical="center"/>
    </xf>
    <xf numFmtId="0" fontId="7" fillId="3" borderId="7" xfId="3" applyFont="1" applyFill="1" applyBorder="1" applyAlignment="1">
      <alignment horizontal="center" vertical="center"/>
    </xf>
    <xf numFmtId="0" fontId="7" fillId="3" borderId="18" xfId="3" applyFont="1" applyFill="1" applyBorder="1" applyAlignment="1">
      <alignment horizontal="center" vertical="center"/>
    </xf>
    <xf numFmtId="0" fontId="7" fillId="3" borderId="8" xfId="3" applyFont="1" applyFill="1" applyBorder="1" applyAlignment="1">
      <alignment horizontal="center" vertical="center"/>
    </xf>
    <xf numFmtId="0" fontId="7" fillId="3" borderId="7" xfId="3" applyFont="1" applyFill="1" applyBorder="1" applyAlignment="1">
      <alignment horizontal="center" vertical="center" wrapText="1"/>
    </xf>
    <xf numFmtId="177" fontId="7" fillId="0" borderId="6" xfId="3" applyNumberFormat="1" applyFont="1" applyBorder="1" applyAlignment="1">
      <alignment horizontal="right" vertical="center"/>
    </xf>
    <xf numFmtId="0" fontId="7" fillId="3" borderId="7" xfId="1" applyFont="1" applyFill="1" applyBorder="1" applyAlignment="1">
      <alignment horizontal="center" vertical="center" wrapText="1"/>
    </xf>
    <xf numFmtId="0" fontId="7" fillId="3" borderId="18"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11" xfId="1" applyFont="1" applyFill="1" applyBorder="1" applyAlignment="1">
      <alignment horizontal="center" vertical="center" wrapText="1"/>
    </xf>
    <xf numFmtId="0" fontId="7" fillId="3" borderId="13"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19" xfId="1" applyFont="1" applyFill="1" applyBorder="1" applyAlignment="1">
      <alignment horizontal="center" vertical="center" wrapText="1"/>
    </xf>
    <xf numFmtId="0" fontId="7" fillId="0" borderId="6" xfId="3" applyFont="1" applyBorder="1" applyAlignment="1">
      <alignment horizontal="center" vertical="center" wrapText="1"/>
    </xf>
    <xf numFmtId="0" fontId="7" fillId="0" borderId="6" xfId="3" applyFont="1" applyBorder="1" applyAlignment="1">
      <alignment horizontal="center" vertical="center"/>
    </xf>
    <xf numFmtId="0" fontId="5" fillId="0" borderId="0" xfId="3" applyFont="1" applyAlignment="1">
      <alignment horizontal="center" vertical="center"/>
    </xf>
    <xf numFmtId="178" fontId="7" fillId="0" borderId="6" xfId="3" applyNumberFormat="1" applyFont="1" applyBorder="1">
      <alignment vertical="center"/>
    </xf>
    <xf numFmtId="177" fontId="7" fillId="0" borderId="7" xfId="3" applyNumberFormat="1" applyFont="1" applyBorder="1" applyAlignment="1">
      <alignment horizontal="right" vertical="center"/>
    </xf>
    <xf numFmtId="177" fontId="7" fillId="0" borderId="18" xfId="3" applyNumberFormat="1" applyFont="1" applyBorder="1" applyAlignment="1">
      <alignment horizontal="right" vertical="center"/>
    </xf>
    <xf numFmtId="177" fontId="7" fillId="0" borderId="8" xfId="3" applyNumberFormat="1" applyFont="1" applyBorder="1" applyAlignment="1">
      <alignment horizontal="right" vertical="center"/>
    </xf>
    <xf numFmtId="0" fontId="7" fillId="0" borderId="17"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15" xfId="3" applyFont="1" applyBorder="1" applyAlignment="1">
      <alignment horizontal="center" vertical="center" wrapText="1"/>
    </xf>
    <xf numFmtId="0" fontId="7" fillId="0" borderId="14" xfId="3" applyFont="1" applyBorder="1" applyAlignment="1">
      <alignment horizontal="center" vertical="center"/>
    </xf>
    <xf numFmtId="179" fontId="7" fillId="3" borderId="7" xfId="3" applyNumberFormat="1" applyFont="1" applyFill="1" applyBorder="1" applyAlignment="1">
      <alignment horizontal="center" vertical="center" wrapText="1"/>
    </xf>
    <xf numFmtId="179" fontId="7" fillId="3" borderId="8" xfId="3" applyNumberFormat="1" applyFont="1" applyFill="1" applyBorder="1" applyAlignment="1">
      <alignment horizontal="center" vertical="center"/>
    </xf>
    <xf numFmtId="0" fontId="16" fillId="3" borderId="6" xfId="3" applyFont="1" applyFill="1" applyBorder="1" applyAlignment="1">
      <alignment horizontal="center" vertical="center" wrapText="1"/>
    </xf>
    <xf numFmtId="0" fontId="7" fillId="0" borderId="10" xfId="1" applyFont="1" applyBorder="1" applyAlignment="1">
      <alignment horizontal="center" vertical="center" wrapText="1"/>
    </xf>
    <xf numFmtId="0" fontId="7" fillId="0" borderId="12" xfId="1" applyFont="1" applyBorder="1" applyAlignment="1">
      <alignment horizontal="center" vertical="center" wrapText="1"/>
    </xf>
    <xf numFmtId="177" fontId="7" fillId="3" borderId="7" xfId="3" applyNumberFormat="1" applyFont="1" applyFill="1" applyBorder="1" applyAlignment="1">
      <alignment horizontal="center" vertical="center" wrapText="1" shrinkToFit="1"/>
    </xf>
    <xf numFmtId="177" fontId="7" fillId="3" borderId="18" xfId="3" applyNumberFormat="1" applyFont="1" applyFill="1" applyBorder="1" applyAlignment="1">
      <alignment horizontal="center" vertical="center" shrinkToFit="1"/>
    </xf>
    <xf numFmtId="177" fontId="7" fillId="3" borderId="8" xfId="3" applyNumberFormat="1" applyFont="1" applyFill="1" applyBorder="1" applyAlignment="1">
      <alignment horizontal="center" vertical="center" shrinkToFit="1"/>
    </xf>
    <xf numFmtId="0" fontId="7" fillId="0" borderId="9" xfId="1" applyFont="1" applyBorder="1" applyAlignment="1">
      <alignment horizontal="center" vertical="center" shrinkToFit="1"/>
    </xf>
    <xf numFmtId="0" fontId="7" fillId="0" borderId="0" xfId="1" applyFont="1" applyAlignment="1">
      <alignment horizontal="center" vertical="center" shrinkToFit="1"/>
    </xf>
    <xf numFmtId="0" fontId="7" fillId="0" borderId="11" xfId="1" applyFont="1" applyBorder="1" applyAlignment="1">
      <alignment horizontal="center" vertical="center" shrinkToFit="1"/>
    </xf>
    <xf numFmtId="0" fontId="7" fillId="0" borderId="13"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17" xfId="3" applyFont="1" applyBorder="1" applyAlignment="1">
      <alignment horizontal="center" vertical="center"/>
    </xf>
    <xf numFmtId="0" fontId="7" fillId="0" borderId="16" xfId="3" applyFont="1" applyBorder="1" applyAlignment="1">
      <alignment horizontal="center" vertical="center"/>
    </xf>
    <xf numFmtId="0" fontId="7" fillId="0" borderId="15" xfId="3" applyFont="1" applyBorder="1" applyAlignment="1">
      <alignment horizontal="center" vertical="center"/>
    </xf>
    <xf numFmtId="0" fontId="5" fillId="0" borderId="9" xfId="0" applyFont="1" applyBorder="1" applyAlignment="1">
      <alignment vertical="center" shrinkToFit="1"/>
    </xf>
    <xf numFmtId="0" fontId="5" fillId="0" borderId="11" xfId="0" applyFont="1" applyBorder="1" applyAlignment="1">
      <alignment vertical="center" shrinkToFit="1"/>
    </xf>
    <xf numFmtId="0" fontId="5" fillId="0" borderId="7" xfId="0" applyFont="1" applyBorder="1" applyAlignment="1">
      <alignment horizontal="center" vertical="top"/>
    </xf>
    <xf numFmtId="0" fontId="5" fillId="0" borderId="18" xfId="0" applyFont="1" applyBorder="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0" xfId="0" applyFont="1" applyAlignment="1">
      <alignment horizontal="center" vertical="top"/>
    </xf>
    <xf numFmtId="0" fontId="5" fillId="0" borderId="11" xfId="0" applyFont="1" applyBorder="1" applyAlignment="1">
      <alignment horizontal="center" vertical="top"/>
    </xf>
    <xf numFmtId="0" fontId="5" fillId="0" borderId="13" xfId="0" applyFont="1" applyBorder="1" applyAlignment="1">
      <alignment horizontal="center" vertical="top"/>
    </xf>
    <xf numFmtId="0" fontId="5" fillId="0" borderId="5" xfId="0" applyFont="1" applyBorder="1" applyAlignment="1">
      <alignment horizontal="center" vertical="top"/>
    </xf>
    <xf numFmtId="0" fontId="5" fillId="0" borderId="19" xfId="0" applyFont="1" applyBorder="1" applyAlignment="1">
      <alignment horizontal="center" vertical="top"/>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30" fillId="0" borderId="0" xfId="0" applyFont="1" applyAlignment="1">
      <alignment horizontal="left" vertical="center" wrapText="1"/>
    </xf>
    <xf numFmtId="0" fontId="30" fillId="0" borderId="54" xfId="0" applyFont="1" applyBorder="1">
      <alignment vertical="center"/>
    </xf>
    <xf numFmtId="0" fontId="30" fillId="0" borderId="62"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30" fillId="0" borderId="76" xfId="0" applyFont="1" applyBorder="1" applyAlignment="1">
      <alignment horizontal="center" vertical="center"/>
    </xf>
    <xf numFmtId="0" fontId="30" fillId="0" borderId="77" xfId="0" applyFont="1" applyBorder="1" applyAlignment="1">
      <alignment horizontal="center" vertical="center"/>
    </xf>
    <xf numFmtId="0" fontId="30" fillId="0" borderId="0" xfId="0" applyFont="1" applyAlignment="1">
      <alignment vertical="center" wrapText="1"/>
    </xf>
    <xf numFmtId="0" fontId="5" fillId="0" borderId="0" xfId="0" applyFont="1" applyAlignment="1">
      <alignment horizontal="left" vertical="top" wrapText="1"/>
    </xf>
    <xf numFmtId="0" fontId="3" fillId="0" borderId="2" xfId="0" quotePrefix="1" applyFont="1" applyBorder="1" applyAlignment="1">
      <alignment horizontal="center" vertical="top"/>
    </xf>
    <xf numFmtId="0" fontId="3" fillId="0" borderId="3" xfId="0" quotePrefix="1" applyFont="1" applyBorder="1" applyAlignment="1">
      <alignment horizontal="center" vertical="top"/>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0" xfId="0" applyFo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distributed" wrapText="1"/>
    </xf>
    <xf numFmtId="0" fontId="3" fillId="0" borderId="0" xfId="0" applyFont="1" applyAlignment="1">
      <alignment horizontal="right" vertical="center"/>
    </xf>
    <xf numFmtId="0" fontId="3" fillId="0" borderId="0" xfId="0" applyFont="1" applyAlignment="1">
      <alignment vertical="center" wrapText="1"/>
    </xf>
    <xf numFmtId="0" fontId="28" fillId="0" borderId="0" xfId="0" applyFont="1" applyAlignment="1">
      <alignment horizontal="right" vertical="center" wrapText="1"/>
    </xf>
    <xf numFmtId="58" fontId="5" fillId="0" borderId="0" xfId="0" applyNumberFormat="1" applyFont="1" applyAlignment="1">
      <alignment horizontal="left" vertical="top" wrapText="1"/>
    </xf>
    <xf numFmtId="176" fontId="5" fillId="0" borderId="0" xfId="0" applyNumberFormat="1" applyFont="1" applyAlignment="1">
      <alignment horizontal="right" vertical="center"/>
    </xf>
    <xf numFmtId="0" fontId="3" fillId="0" borderId="0" xfId="0" applyFont="1" applyAlignment="1">
      <alignment horizontal="right" vertical="center" wrapText="1"/>
    </xf>
    <xf numFmtId="177" fontId="3" fillId="0" borderId="0" xfId="0" applyNumberFormat="1" applyFont="1" applyAlignment="1">
      <alignment horizontal="right" vertical="top" wrapText="1"/>
    </xf>
    <xf numFmtId="58" fontId="3" fillId="0" borderId="0" xfId="0" applyNumberFormat="1"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left" vertical="center"/>
    </xf>
    <xf numFmtId="58" fontId="3" fillId="0" borderId="0" xfId="0" applyNumberFormat="1" applyFont="1" applyAlignment="1">
      <alignment horizontal="right" vertical="top" wrapText="1"/>
    </xf>
    <xf numFmtId="58" fontId="3" fillId="0" borderId="0" xfId="0" applyNumberFormat="1" applyFont="1" applyAlignment="1">
      <alignment horizontal="center" vertical="top" wrapText="1"/>
    </xf>
    <xf numFmtId="0" fontId="3" fillId="0" borderId="0" xfId="0" applyFont="1" applyAlignment="1">
      <alignment vertical="top" wrapText="1"/>
    </xf>
    <xf numFmtId="0" fontId="3" fillId="0" borderId="0" xfId="0" applyFont="1" applyAlignment="1">
      <alignment horizontal="left" vertical="top" wrapText="1"/>
    </xf>
    <xf numFmtId="58" fontId="3" fillId="0" borderId="0" xfId="0" applyNumberFormat="1" applyFont="1" applyAlignment="1">
      <alignment horizontal="left" vertical="top" wrapText="1"/>
    </xf>
  </cellXfs>
  <cellStyles count="5">
    <cellStyle name="ハイパーリンク" xfId="4" builtinId="8"/>
    <cellStyle name="桁区切り 2" xfId="2" xr:uid="{6A3296EB-B672-431D-B36E-A72AD51D0D16}"/>
    <cellStyle name="標準" xfId="0" builtinId="0"/>
    <cellStyle name="標準 2" xfId="1" xr:uid="{AF2FE310-405C-4FA7-9D21-334650991D66}"/>
    <cellStyle name="標準 2 2" xfId="3" xr:uid="{9BACCD38-68EE-4A0D-B996-7A08708E4177}"/>
  </cellStyles>
  <dxfs count="10">
    <dxf>
      <font>
        <b/>
        <i val="0"/>
      </font>
    </dxf>
    <dxf>
      <fill>
        <patternFill>
          <bgColor theme="0" tint="-4.9989318521683403E-2"/>
        </patternFill>
      </fill>
    </dxf>
    <dxf>
      <fill>
        <patternFill>
          <bgColor theme="0" tint="-4.9989318521683403E-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21</xdr:col>
      <xdr:colOff>171450</xdr:colOff>
      <xdr:row>28</xdr:row>
      <xdr:rowOff>179733</xdr:rowOff>
    </xdr:from>
    <xdr:ext cx="364202" cy="325730"/>
    <xdr:sp macro="" textlink="">
      <xdr:nvSpPr>
        <xdr:cNvPr id="3" name="テキスト ボックス 2">
          <a:extLst>
            <a:ext uri="{FF2B5EF4-FFF2-40B4-BE49-F238E27FC236}">
              <a16:creationId xmlns:a16="http://schemas.microsoft.com/office/drawing/2014/main" id="{9A0DA433-CA47-43ED-A9DC-B53EF011C58C}"/>
            </a:ext>
          </a:extLst>
        </xdr:cNvPr>
        <xdr:cNvSpPr txBox="1"/>
      </xdr:nvSpPr>
      <xdr:spPr>
        <a:xfrm>
          <a:off x="5215559" y="6722994"/>
          <a:ext cx="36420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ＭＳ Ｐゴシック" panose="020B0600070205080204" pitchFamily="50" charset="-128"/>
              <a:ea typeface="ＭＳ Ｐゴシック" panose="020B0600070205080204" pitchFamily="50" charset="-128"/>
            </a:rPr>
            <a:t>㊞</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yoto@marumaru.co.jp"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F6985-9DF2-4FB5-9926-A69A70B766BA}">
  <sheetPr codeName="Sheet2">
    <tabColor theme="8" tint="0.79998168889431442"/>
  </sheetPr>
  <dimension ref="A1"/>
  <sheetViews>
    <sheetView workbookViewId="0">
      <selection activeCell="F22" sqref="F22"/>
    </sheetView>
  </sheetViews>
  <sheetFormatPr defaultRowHeight="18"/>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241BF-75F4-4637-B6DD-413AFDE5B549}">
  <sheetPr codeName="Sheet10"/>
  <dimension ref="A1:L20"/>
  <sheetViews>
    <sheetView view="pageBreakPreview" zoomScaleNormal="100" zoomScaleSheetLayoutView="100" workbookViewId="0">
      <selection activeCell="E29" sqref="E29"/>
    </sheetView>
  </sheetViews>
  <sheetFormatPr defaultColWidth="16.33203125" defaultRowHeight="18"/>
  <cols>
    <col min="1" max="1" width="7.58203125" customWidth="1"/>
    <col min="2" max="2" width="18.08203125" customWidth="1"/>
    <col min="4" max="4" width="10.58203125" customWidth="1"/>
    <col min="6" max="6" width="8.08203125" customWidth="1"/>
    <col min="7" max="10" width="16.58203125" customWidth="1"/>
    <col min="11" max="11" width="7.08203125" customWidth="1"/>
    <col min="12" max="12" width="9.33203125" customWidth="1"/>
  </cols>
  <sheetData>
    <row r="1" spans="1:12">
      <c r="A1" s="520" t="s">
        <v>425</v>
      </c>
      <c r="B1" s="520"/>
      <c r="C1" s="520"/>
      <c r="D1" s="520"/>
      <c r="E1" s="520"/>
    </row>
    <row r="2" spans="1:12">
      <c r="A2" s="520"/>
      <c r="B2" s="520"/>
      <c r="C2" s="520"/>
      <c r="D2" s="520"/>
      <c r="E2" s="520"/>
    </row>
    <row r="4" spans="1:12" ht="18.5" thickBot="1">
      <c r="A4" t="s">
        <v>289</v>
      </c>
    </row>
    <row r="5" spans="1:12" ht="19" thickTop="1" thickBot="1">
      <c r="A5" s="523" t="s">
        <v>292</v>
      </c>
      <c r="B5" s="524"/>
      <c r="C5" s="273"/>
      <c r="D5" s="173" t="s">
        <v>290</v>
      </c>
      <c r="F5" s="168"/>
      <c r="G5" s="169" t="s">
        <v>282</v>
      </c>
      <c r="H5" s="169" t="s">
        <v>283</v>
      </c>
      <c r="I5" s="169" t="s">
        <v>282</v>
      </c>
      <c r="J5" s="169" t="s">
        <v>283</v>
      </c>
      <c r="K5" s="169" t="s">
        <v>284</v>
      </c>
      <c r="L5" s="169" t="s">
        <v>318</v>
      </c>
    </row>
    <row r="6" spans="1:12" ht="18.5" thickTop="1">
      <c r="C6" t="s">
        <v>298</v>
      </c>
      <c r="F6" s="168" t="s">
        <v>269</v>
      </c>
      <c r="G6" s="170">
        <v>46113</v>
      </c>
      <c r="H6" s="170">
        <f>G7-1</f>
        <v>46142</v>
      </c>
      <c r="I6" s="170" t="str">
        <f>IF(H6&lt;$C$9,"",IF(G6&lt;$C$9,$C$9,IF($C$10&lt;G6,"",G6)))</f>
        <v/>
      </c>
      <c r="J6" s="170" t="str">
        <f>IF($C$10&lt;G6,"",IF($C$10&lt;H6,$C$10,IF($C$9&lt;H6,H6,"")))</f>
        <v/>
      </c>
      <c r="K6" s="168" t="str">
        <f t="shared" ref="K6:K16" si="0">IF(AND(I6="",J6=""),"",(J6+1-I6))</f>
        <v/>
      </c>
      <c r="L6" s="221">
        <f>IF(K6="",0,ROUND(K6/(H6-G6+1),1))</f>
        <v>0</v>
      </c>
    </row>
    <row r="7" spans="1:12">
      <c r="F7" s="168" t="s">
        <v>270</v>
      </c>
      <c r="G7" s="170">
        <v>46143</v>
      </c>
      <c r="H7" s="170">
        <f t="shared" ref="H7:H15" si="1">G8-1</f>
        <v>46173</v>
      </c>
      <c r="I7" s="170" t="str">
        <f t="shared" ref="I7:I13" si="2">IF(H7&lt;$C$9,"",IF(G7&lt;$C$9,$C$9,IF($C$10&lt;G7,"",G7)))</f>
        <v/>
      </c>
      <c r="J7" s="170" t="str">
        <f t="shared" ref="J7:J13" si="3">IF($C$10&lt;G7,"",IF($C$10&lt;H7,$C$10,IF($C$9&lt;H7,H7,"")))</f>
        <v/>
      </c>
      <c r="K7" s="168" t="str">
        <f t="shared" si="0"/>
        <v/>
      </c>
      <c r="L7" s="221">
        <f t="shared" ref="L7:L15" si="4">IF(K7="",0,ROUND(K7/(H7-G7+1),1))</f>
        <v>0</v>
      </c>
    </row>
    <row r="8" spans="1:12" ht="18.5" thickBot="1">
      <c r="A8" t="s">
        <v>291</v>
      </c>
      <c r="F8" s="168" t="s">
        <v>271</v>
      </c>
      <c r="G8" s="170">
        <v>46174</v>
      </c>
      <c r="H8" s="170">
        <f t="shared" si="1"/>
        <v>46203</v>
      </c>
      <c r="I8" s="170" t="str">
        <f t="shared" si="2"/>
        <v/>
      </c>
      <c r="J8" s="170" t="str">
        <f t="shared" si="3"/>
        <v/>
      </c>
      <c r="K8" s="168" t="str">
        <f t="shared" si="0"/>
        <v/>
      </c>
      <c r="L8" s="221">
        <f t="shared" si="4"/>
        <v>0</v>
      </c>
    </row>
    <row r="9" spans="1:12" ht="18.5" thickTop="1">
      <c r="A9" s="523" t="s">
        <v>280</v>
      </c>
      <c r="B9" s="524"/>
      <c r="C9" s="274"/>
      <c r="D9" s="287" t="s">
        <v>357</v>
      </c>
      <c r="F9" s="168" t="s">
        <v>272</v>
      </c>
      <c r="G9" s="170">
        <v>46204</v>
      </c>
      <c r="H9" s="170">
        <f t="shared" si="1"/>
        <v>46234</v>
      </c>
      <c r="I9" s="170" t="str">
        <f t="shared" si="2"/>
        <v/>
      </c>
      <c r="J9" s="170" t="str">
        <f t="shared" si="3"/>
        <v/>
      </c>
      <c r="K9" s="168" t="str">
        <f t="shared" si="0"/>
        <v/>
      </c>
      <c r="L9" s="221">
        <f t="shared" si="4"/>
        <v>0</v>
      </c>
    </row>
    <row r="10" spans="1:12" ht="18.5" thickBot="1">
      <c r="A10" s="523" t="s">
        <v>281</v>
      </c>
      <c r="B10" s="524"/>
      <c r="C10" s="275"/>
      <c r="D10" s="287" t="s">
        <v>357</v>
      </c>
      <c r="F10" s="168" t="s">
        <v>273</v>
      </c>
      <c r="G10" s="170">
        <v>46235</v>
      </c>
      <c r="H10" s="170">
        <f t="shared" si="1"/>
        <v>46265</v>
      </c>
      <c r="I10" s="170" t="str">
        <f t="shared" si="2"/>
        <v/>
      </c>
      <c r="J10" s="170" t="str">
        <f t="shared" si="3"/>
        <v/>
      </c>
      <c r="K10" s="168" t="str">
        <f t="shared" si="0"/>
        <v/>
      </c>
      <c r="L10" s="221">
        <f t="shared" si="4"/>
        <v>0</v>
      </c>
    </row>
    <row r="11" spans="1:12" ht="18.5" thickTop="1">
      <c r="A11" s="523" t="s">
        <v>423</v>
      </c>
      <c r="B11" s="525"/>
      <c r="C11" s="311" t="e">
        <f>IF(C10&lt;=C9,"日時逆転エラー",C10-C9+1)/365*12</f>
        <v>#VALUE!</v>
      </c>
      <c r="D11" s="173" t="s">
        <v>424</v>
      </c>
      <c r="E11" t="s">
        <v>299</v>
      </c>
      <c r="F11" s="168" t="s">
        <v>274</v>
      </c>
      <c r="G11" s="170">
        <v>46266</v>
      </c>
      <c r="H11" s="170">
        <f t="shared" si="1"/>
        <v>46295</v>
      </c>
      <c r="I11" s="170" t="str">
        <f t="shared" si="2"/>
        <v/>
      </c>
      <c r="J11" s="170" t="str">
        <f t="shared" si="3"/>
        <v/>
      </c>
      <c r="K11" s="168" t="str">
        <f t="shared" si="0"/>
        <v/>
      </c>
      <c r="L11" s="221">
        <f t="shared" si="4"/>
        <v>0</v>
      </c>
    </row>
    <row r="12" spans="1:12" ht="18.5" thickBot="1">
      <c r="A12" s="523" t="s">
        <v>422</v>
      </c>
      <c r="B12" s="525"/>
      <c r="C12" s="312">
        <f>L17</f>
        <v>0</v>
      </c>
      <c r="D12" s="173" t="s">
        <v>424</v>
      </c>
      <c r="E12" t="s">
        <v>299</v>
      </c>
      <c r="F12" s="168" t="s">
        <v>275</v>
      </c>
      <c r="G12" s="170">
        <v>46296</v>
      </c>
      <c r="H12" s="170">
        <f t="shared" si="1"/>
        <v>46326</v>
      </c>
      <c r="I12" s="170" t="str">
        <f t="shared" si="2"/>
        <v/>
      </c>
      <c r="J12" s="170" t="str">
        <f t="shared" si="3"/>
        <v/>
      </c>
      <c r="K12" s="168" t="str">
        <f t="shared" si="0"/>
        <v/>
      </c>
      <c r="L12" s="221">
        <f t="shared" si="4"/>
        <v>0</v>
      </c>
    </row>
    <row r="13" spans="1:12" ht="19" thickTop="1" thickBot="1">
      <c r="A13" s="523" t="s">
        <v>295</v>
      </c>
      <c r="B13" s="525"/>
      <c r="C13" s="273"/>
      <c r="D13" s="173" t="s">
        <v>290</v>
      </c>
      <c r="F13" s="168" t="s">
        <v>276</v>
      </c>
      <c r="G13" s="170">
        <v>46327</v>
      </c>
      <c r="H13" s="170">
        <f>G14-1</f>
        <v>46356</v>
      </c>
      <c r="I13" s="170" t="str">
        <f t="shared" si="2"/>
        <v/>
      </c>
      <c r="J13" s="170" t="str">
        <f t="shared" si="3"/>
        <v/>
      </c>
      <c r="K13" s="168" t="str">
        <f t="shared" si="0"/>
        <v/>
      </c>
      <c r="L13" s="221">
        <f t="shared" si="4"/>
        <v>0</v>
      </c>
    </row>
    <row r="14" spans="1:12" ht="18.5" thickTop="1">
      <c r="C14" t="s">
        <v>298</v>
      </c>
      <c r="F14" s="168" t="s">
        <v>277</v>
      </c>
      <c r="G14" s="170">
        <v>46357</v>
      </c>
      <c r="H14" s="170">
        <f t="shared" si="1"/>
        <v>46387</v>
      </c>
      <c r="I14" s="170" t="str">
        <f>IF(H14&lt;$C$9,"",IF(G14&lt;$C$9,$C$9,IF($C$10&lt;G14,"",G14)))</f>
        <v/>
      </c>
      <c r="J14" s="170" t="str">
        <f>IF($C$10&lt;G14,"",IF($C$10&lt;H14,$C$10,IF($C$9&lt;H14,H14,"")))</f>
        <v/>
      </c>
      <c r="K14" s="168" t="str">
        <f t="shared" si="0"/>
        <v/>
      </c>
      <c r="L14" s="221">
        <f t="shared" si="4"/>
        <v>0</v>
      </c>
    </row>
    <row r="15" spans="1:12">
      <c r="F15" s="168" t="s">
        <v>278</v>
      </c>
      <c r="G15" s="170">
        <v>46388</v>
      </c>
      <c r="H15" s="170">
        <f t="shared" si="1"/>
        <v>46418</v>
      </c>
      <c r="I15" s="170" t="str">
        <f>IF(H15&lt;$C$9,"",IF(G15&lt;$C$9,$C$9,IF($C$10&lt;G15,"",G15)))</f>
        <v/>
      </c>
      <c r="J15" s="170" t="str">
        <f>IF($C$10&lt;G15,"",IF($C$10&lt;H15,$C$10,IF($C$9&lt;H15,H15,"")))</f>
        <v/>
      </c>
      <c r="K15" s="168" t="str">
        <f t="shared" si="0"/>
        <v/>
      </c>
      <c r="L15" s="221">
        <f t="shared" si="4"/>
        <v>0</v>
      </c>
    </row>
    <row r="16" spans="1:12">
      <c r="A16" t="s">
        <v>293</v>
      </c>
      <c r="F16" s="168" t="s">
        <v>279</v>
      </c>
      <c r="G16" s="170">
        <v>46419</v>
      </c>
      <c r="H16" s="170">
        <v>46437</v>
      </c>
      <c r="I16" s="170" t="str">
        <f>IF(H16&lt;$C$9,"",IF(G16&lt;$C$9,$C$9,IF($C$10&lt;G16,"",G16)))</f>
        <v/>
      </c>
      <c r="J16" s="170" t="str">
        <f>IF($C$10&lt;G16,"",IF($C$10&lt;H16,$C$10,IF($C$9&lt;H16,H16,"")))</f>
        <v/>
      </c>
      <c r="K16" s="168" t="str">
        <f t="shared" si="0"/>
        <v/>
      </c>
      <c r="L16" s="221">
        <f>IF(K16="",0,ROUND(K16/28,1))</f>
        <v>0</v>
      </c>
    </row>
    <row r="17" spans="1:12">
      <c r="A17" s="523" t="s">
        <v>294</v>
      </c>
      <c r="B17" s="525"/>
      <c r="C17" s="174">
        <f>C5</f>
        <v>0</v>
      </c>
      <c r="D17" s="173" t="s">
        <v>290</v>
      </c>
      <c r="E17" t="s">
        <v>299</v>
      </c>
      <c r="F17" s="169"/>
      <c r="G17" s="169"/>
      <c r="H17" s="169"/>
      <c r="I17" s="169"/>
      <c r="J17" s="169"/>
      <c r="K17" s="168">
        <f>SUM(K6:K16)</f>
        <v>0</v>
      </c>
      <c r="L17" s="221">
        <f>SUM(L6:L16)</f>
        <v>0</v>
      </c>
    </row>
    <row r="18" spans="1:12" ht="18.5" thickBot="1">
      <c r="A18" s="526" t="s">
        <v>296</v>
      </c>
      <c r="B18" s="527"/>
      <c r="C18" s="175" t="e">
        <f>ROUND(C13*C12/C11,0)</f>
        <v>#VALUE!</v>
      </c>
      <c r="D18" s="176" t="s">
        <v>290</v>
      </c>
      <c r="E18" t="s">
        <v>299</v>
      </c>
      <c r="F18" s="309" t="s">
        <v>373</v>
      </c>
    </row>
    <row r="19" spans="1:12" ht="19" thickTop="1" thickBot="1">
      <c r="A19" s="521" t="s">
        <v>297</v>
      </c>
      <c r="B19" s="522"/>
      <c r="C19" s="223" t="e">
        <f>C17+C18</f>
        <v>#VALUE!</v>
      </c>
      <c r="D19" s="177" t="s">
        <v>290</v>
      </c>
      <c r="E19" t="s">
        <v>299</v>
      </c>
    </row>
    <row r="20" spans="1:12" ht="18.5" thickTop="1">
      <c r="C20" t="s">
        <v>324</v>
      </c>
    </row>
  </sheetData>
  <mergeCells count="10">
    <mergeCell ref="A1:E2"/>
    <mergeCell ref="A19:B19"/>
    <mergeCell ref="A9:B9"/>
    <mergeCell ref="A10:B10"/>
    <mergeCell ref="A11:B11"/>
    <mergeCell ref="A5:B5"/>
    <mergeCell ref="A12:B12"/>
    <mergeCell ref="A13:B13"/>
    <mergeCell ref="A17:B17"/>
    <mergeCell ref="A18:B18"/>
  </mergeCells>
  <phoneticPr fontId="1"/>
  <pageMargins left="0.7" right="0.7" top="0.75" bottom="0.75" header="0.3" footer="0.3"/>
  <pageSetup paperSize="9" orientation="portrait" r:id="rId1"/>
  <colBreaks count="1" manualBreakCount="1">
    <brk id="5"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EF5D-7037-43EC-92E2-3FD003CCFA34}">
  <sheetPr codeName="Sheet5"/>
  <dimension ref="A1:D37"/>
  <sheetViews>
    <sheetView workbookViewId="0">
      <selection activeCell="G26" sqref="G26"/>
    </sheetView>
  </sheetViews>
  <sheetFormatPr defaultRowHeight="18"/>
  <cols>
    <col min="1" max="1" width="13.83203125" customWidth="1"/>
    <col min="2" max="2" width="21.58203125" customWidth="1"/>
    <col min="3" max="3" width="25.58203125" customWidth="1"/>
    <col min="4" max="6" width="13.83203125" customWidth="1"/>
  </cols>
  <sheetData>
    <row r="1" spans="1:4">
      <c r="A1" s="530" t="s">
        <v>426</v>
      </c>
      <c r="B1" s="530"/>
      <c r="C1" s="530"/>
      <c r="D1" s="530"/>
    </row>
    <row r="2" spans="1:4">
      <c r="A2" s="530"/>
      <c r="B2" s="530"/>
      <c r="C2" s="530"/>
      <c r="D2" s="530"/>
    </row>
    <row r="3" spans="1:4">
      <c r="A3" t="s">
        <v>351</v>
      </c>
    </row>
    <row r="4" spans="1:4" ht="18.5" thickBot="1">
      <c r="C4" s="264" t="s">
        <v>350</v>
      </c>
    </row>
    <row r="5" spans="1:4" ht="18.5" thickTop="1">
      <c r="A5" s="260" t="s">
        <v>342</v>
      </c>
      <c r="B5" s="265" t="s">
        <v>343</v>
      </c>
      <c r="C5" s="277"/>
    </row>
    <row r="6" spans="1:4">
      <c r="A6" s="261"/>
      <c r="B6" s="258" t="s">
        <v>344</v>
      </c>
      <c r="C6" s="278"/>
      <c r="D6" s="271"/>
    </row>
    <row r="7" spans="1:4">
      <c r="A7" s="261"/>
      <c r="B7" s="259" t="s">
        <v>345</v>
      </c>
      <c r="C7" s="279"/>
    </row>
    <row r="8" spans="1:4" ht="18.5" thickBot="1">
      <c r="A8" s="261"/>
      <c r="B8" s="266" t="s">
        <v>346</v>
      </c>
      <c r="C8" s="280"/>
    </row>
    <row r="9" spans="1:4" ht="19" thickTop="1" thickBot="1">
      <c r="A9" s="262"/>
      <c r="B9" s="267" t="s">
        <v>349</v>
      </c>
      <c r="C9" s="269">
        <f>SUM(C6:C8)</f>
        <v>0</v>
      </c>
      <c r="D9" t="s">
        <v>299</v>
      </c>
    </row>
    <row r="10" spans="1:4" ht="19" thickTop="1" thickBot="1">
      <c r="A10" s="263"/>
      <c r="B10" s="268" t="s">
        <v>347</v>
      </c>
      <c r="C10" s="281" t="e">
        <f>C9/C5</f>
        <v>#DIV/0!</v>
      </c>
      <c r="D10" t="s">
        <v>299</v>
      </c>
    </row>
    <row r="11" spans="1:4" ht="18.5" thickTop="1">
      <c r="A11" s="260" t="s">
        <v>348</v>
      </c>
      <c r="B11" s="265" t="s">
        <v>343</v>
      </c>
      <c r="C11" s="277"/>
    </row>
    <row r="12" spans="1:4">
      <c r="A12" s="261"/>
      <c r="B12" s="258" t="s">
        <v>344</v>
      </c>
      <c r="C12" s="278"/>
    </row>
    <row r="13" spans="1:4">
      <c r="A13" s="261"/>
      <c r="B13" s="259" t="s">
        <v>345</v>
      </c>
      <c r="C13" s="279"/>
    </row>
    <row r="14" spans="1:4" ht="18.5" thickBot="1">
      <c r="A14" s="261"/>
      <c r="B14" s="266" t="s">
        <v>346</v>
      </c>
      <c r="C14" s="280"/>
    </row>
    <row r="15" spans="1:4" ht="19" thickTop="1" thickBot="1">
      <c r="A15" s="262"/>
      <c r="B15" s="267" t="s">
        <v>349</v>
      </c>
      <c r="C15" s="269">
        <f>SUM(C12:C14)</f>
        <v>0</v>
      </c>
      <c r="D15" t="s">
        <v>299</v>
      </c>
    </row>
    <row r="16" spans="1:4" ht="19" thickTop="1" thickBot="1">
      <c r="A16" s="263"/>
      <c r="B16" s="268" t="s">
        <v>347</v>
      </c>
      <c r="C16" s="270" t="e">
        <f>C15/C11</f>
        <v>#DIV/0!</v>
      </c>
      <c r="D16" t="s">
        <v>299</v>
      </c>
    </row>
    <row r="17" spans="1:4" ht="19" thickTop="1" thickBot="1">
      <c r="A17" s="528" t="s">
        <v>356</v>
      </c>
      <c r="B17" s="529"/>
      <c r="C17" s="276" t="e">
        <f>C16/C10-1</f>
        <v>#DIV/0!</v>
      </c>
      <c r="D17" t="s">
        <v>299</v>
      </c>
    </row>
    <row r="19" spans="1:4">
      <c r="A19" t="s">
        <v>352</v>
      </c>
    </row>
    <row r="20" spans="1:4" ht="18.5" thickBot="1">
      <c r="C20" s="264" t="s">
        <v>350</v>
      </c>
    </row>
    <row r="21" spans="1:4" ht="18.5" thickTop="1">
      <c r="A21" s="260" t="s">
        <v>342</v>
      </c>
      <c r="B21" s="265" t="s">
        <v>343</v>
      </c>
      <c r="C21" s="277"/>
    </row>
    <row r="22" spans="1:4" ht="18.5" thickBot="1">
      <c r="A22" s="262"/>
      <c r="B22" s="272" t="s">
        <v>353</v>
      </c>
      <c r="C22" s="283"/>
    </row>
    <row r="23" spans="1:4" ht="19" thickTop="1" thickBot="1">
      <c r="A23" s="263"/>
      <c r="B23" s="268" t="s">
        <v>347</v>
      </c>
      <c r="C23" s="269" t="e">
        <f>C22/C21</f>
        <v>#DIV/0!</v>
      </c>
      <c r="D23" t="s">
        <v>299</v>
      </c>
    </row>
    <row r="24" spans="1:4" ht="18.5" thickTop="1">
      <c r="A24" s="260" t="s">
        <v>348</v>
      </c>
      <c r="B24" s="265" t="s">
        <v>343</v>
      </c>
      <c r="C24" s="277"/>
    </row>
    <row r="25" spans="1:4" ht="18.5" thickBot="1">
      <c r="A25" s="262"/>
      <c r="B25" s="272" t="s">
        <v>353</v>
      </c>
      <c r="C25" s="283"/>
    </row>
    <row r="26" spans="1:4" ht="19" thickTop="1" thickBot="1">
      <c r="A26" s="263"/>
      <c r="B26" s="268" t="s">
        <v>347</v>
      </c>
      <c r="C26" s="282" t="e">
        <f>C25/C24</f>
        <v>#DIV/0!</v>
      </c>
      <c r="D26" t="s">
        <v>299</v>
      </c>
    </row>
    <row r="27" spans="1:4" ht="19" thickTop="1" thickBot="1">
      <c r="A27" s="528" t="s">
        <v>356</v>
      </c>
      <c r="B27" s="529"/>
      <c r="C27" s="276" t="e">
        <f>C26/C23-1</f>
        <v>#DIV/0!</v>
      </c>
      <c r="D27" t="s">
        <v>299</v>
      </c>
    </row>
    <row r="29" spans="1:4">
      <c r="A29" t="s">
        <v>354</v>
      </c>
    </row>
    <row r="30" spans="1:4" ht="18.5" thickBot="1">
      <c r="C30" s="264" t="s">
        <v>350</v>
      </c>
    </row>
    <row r="31" spans="1:4" ht="18.5" thickTop="1">
      <c r="A31" s="260" t="s">
        <v>342</v>
      </c>
      <c r="B31" s="265" t="s">
        <v>343</v>
      </c>
      <c r="C31" s="277"/>
    </row>
    <row r="32" spans="1:4" ht="18.5" thickBot="1">
      <c r="A32" s="262"/>
      <c r="B32" s="272" t="s">
        <v>355</v>
      </c>
      <c r="C32" s="283"/>
    </row>
    <row r="33" spans="1:4" ht="19" thickTop="1" thickBot="1">
      <c r="A33" s="263"/>
      <c r="B33" s="268" t="s">
        <v>347</v>
      </c>
      <c r="C33" s="269" t="e">
        <f>C32/C31</f>
        <v>#DIV/0!</v>
      </c>
      <c r="D33" t="s">
        <v>299</v>
      </c>
    </row>
    <row r="34" spans="1:4" ht="18.5" thickTop="1">
      <c r="A34" s="260" t="s">
        <v>348</v>
      </c>
      <c r="B34" s="265" t="s">
        <v>343</v>
      </c>
      <c r="C34" s="277"/>
    </row>
    <row r="35" spans="1:4" ht="18.5" thickBot="1">
      <c r="A35" s="262"/>
      <c r="B35" s="272" t="s">
        <v>355</v>
      </c>
      <c r="C35" s="283"/>
    </row>
    <row r="36" spans="1:4" ht="19" thickTop="1" thickBot="1">
      <c r="A36" s="263"/>
      <c r="B36" s="268" t="s">
        <v>347</v>
      </c>
      <c r="C36" s="282" t="e">
        <f>C35/C34</f>
        <v>#DIV/0!</v>
      </c>
      <c r="D36" t="s">
        <v>299</v>
      </c>
    </row>
    <row r="37" spans="1:4" ht="19" thickTop="1" thickBot="1">
      <c r="A37" s="528" t="s">
        <v>356</v>
      </c>
      <c r="B37" s="529"/>
      <c r="C37" s="276" t="e">
        <f>C36/C33-1</f>
        <v>#DIV/0!</v>
      </c>
      <c r="D37" t="s">
        <v>299</v>
      </c>
    </row>
  </sheetData>
  <mergeCells count="4">
    <mergeCell ref="A37:B37"/>
    <mergeCell ref="A1:D2"/>
    <mergeCell ref="A17:B17"/>
    <mergeCell ref="A27:B27"/>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6E2C3-088B-4207-82B7-E1F46C2DD919}">
  <sheetPr codeName="Sheet12">
    <tabColor theme="8" tint="0.79998168889431442"/>
  </sheetPr>
  <dimension ref="A1"/>
  <sheetViews>
    <sheetView workbookViewId="0">
      <selection activeCell="M20" sqref="M20"/>
    </sheetView>
  </sheetViews>
  <sheetFormatPr defaultRowHeight="18"/>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F2F3F-9C02-4B3C-AFAE-F6BD800CC824}">
  <sheetPr codeName="Sheet13">
    <tabColor theme="5"/>
  </sheetPr>
  <dimension ref="A1:Y35"/>
  <sheetViews>
    <sheetView view="pageBreakPreview" zoomScale="85" zoomScaleNormal="100" zoomScaleSheetLayoutView="85" zoomScalePageLayoutView="70" workbookViewId="0">
      <selection activeCell="A16" sqref="A16"/>
    </sheetView>
  </sheetViews>
  <sheetFormatPr defaultColWidth="3.08203125" defaultRowHeight="17.149999999999999" customHeight="1"/>
  <cols>
    <col min="1" max="16384" width="3.08203125" style="4"/>
  </cols>
  <sheetData>
    <row r="1" spans="1:25" ht="17.149999999999999" customHeight="1">
      <c r="A1" s="544" t="s">
        <v>0</v>
      </c>
      <c r="B1" s="544"/>
      <c r="C1" s="544"/>
      <c r="D1" s="545" t="str">
        <f>"【"&amp;入力シート【基本情報】!E27&amp;"】"</f>
        <v>【】</v>
      </c>
      <c r="E1" s="545"/>
      <c r="F1" s="545"/>
      <c r="G1" s="545"/>
      <c r="H1" s="545"/>
      <c r="I1" s="545"/>
      <c r="J1" s="545"/>
      <c r="K1" s="545"/>
      <c r="L1" s="545"/>
      <c r="M1" s="545"/>
      <c r="N1" s="545"/>
      <c r="O1" s="545"/>
      <c r="P1" s="545"/>
      <c r="Q1" s="545"/>
      <c r="R1" s="545"/>
      <c r="S1" s="545"/>
      <c r="T1" s="545"/>
      <c r="U1" s="545"/>
      <c r="V1" s="545"/>
      <c r="W1" s="545"/>
      <c r="X1" s="545"/>
      <c r="Y1" s="545"/>
    </row>
    <row r="2" spans="1:25" ht="17.149999999999999" customHeight="1">
      <c r="A2" s="536" t="s">
        <v>108</v>
      </c>
      <c r="B2" s="536"/>
      <c r="C2" s="536"/>
      <c r="D2" s="536"/>
      <c r="E2" s="536"/>
      <c r="F2" s="536"/>
      <c r="G2" s="536"/>
      <c r="H2" s="536"/>
      <c r="I2" s="536"/>
      <c r="J2" s="536"/>
      <c r="K2" s="536"/>
      <c r="L2" s="536"/>
      <c r="M2" s="536"/>
      <c r="N2" s="536"/>
      <c r="O2" s="536"/>
      <c r="P2" s="536"/>
      <c r="Q2" s="536"/>
      <c r="R2" s="536"/>
      <c r="S2" s="536"/>
      <c r="T2" s="536"/>
      <c r="U2" s="536"/>
      <c r="V2" s="536"/>
      <c r="W2" s="536"/>
      <c r="X2" s="536"/>
      <c r="Y2" s="536"/>
    </row>
    <row r="3" spans="1:25" s="228" customFormat="1" ht="17.149999999999999" customHeight="1">
      <c r="Q3" s="319" t="str">
        <f>"令和"&amp;DBCS(YEAR(入力シート【基本情報】!$E$50)-2018)&amp;"年"&amp;IF(MONTH(入力シート【基本情報】!$E$50)&lt;10,DBCS(MONTH(入力シート【基本情報】!$E$50)),MONTH(入力シート【基本情報】!$E$50))&amp;"月"&amp;IF(DAY(入力シート【基本情報】!$E$50)&lt;10,DBCS(DAY(入力シート【基本情報】!$E$50)),DAY(入力シート【基本情報】!$E$50))&amp;"日　"</f>
        <v>令和－１１８年１月０日　</v>
      </c>
      <c r="R3" s="319"/>
      <c r="S3" s="319"/>
      <c r="T3" s="319"/>
      <c r="U3" s="319"/>
      <c r="V3" s="319"/>
      <c r="W3" s="319"/>
      <c r="X3" s="319"/>
      <c r="Y3" s="319"/>
    </row>
    <row r="4" spans="1:25" ht="17.149999999999999" customHeight="1">
      <c r="A4" s="316"/>
      <c r="B4" s="316"/>
      <c r="C4" s="316"/>
      <c r="D4" s="316"/>
      <c r="E4" s="316"/>
      <c r="F4" s="316"/>
      <c r="G4" s="316"/>
      <c r="H4" s="316"/>
      <c r="I4" s="316"/>
      <c r="J4" s="316"/>
      <c r="K4" s="316"/>
      <c r="L4" s="316"/>
      <c r="M4" s="316"/>
      <c r="N4" s="316"/>
      <c r="O4" s="316"/>
      <c r="P4" s="316"/>
      <c r="Q4" s="316"/>
      <c r="R4" s="316"/>
      <c r="S4" s="316"/>
      <c r="T4" s="316"/>
      <c r="U4" s="316"/>
      <c r="V4" s="316"/>
      <c r="W4" s="316"/>
      <c r="X4" s="316"/>
      <c r="Y4" s="316"/>
    </row>
    <row r="5" spans="1:25" ht="17.149999999999999" customHeight="1">
      <c r="A5" s="4" t="s">
        <v>1</v>
      </c>
    </row>
    <row r="7" spans="1:25" ht="17.149999999999999" customHeight="1">
      <c r="H7" s="543" t="s">
        <v>2</v>
      </c>
      <c r="I7" s="543"/>
      <c r="J7" s="543"/>
      <c r="L7" s="317">
        <f>入力シート【基本情報】!E7</f>
        <v>0</v>
      </c>
      <c r="M7" s="317"/>
      <c r="N7" s="317"/>
      <c r="O7" s="317"/>
      <c r="P7" s="317"/>
      <c r="Q7" s="317"/>
      <c r="R7" s="317"/>
      <c r="S7" s="317"/>
      <c r="T7" s="317"/>
      <c r="U7" s="317"/>
      <c r="V7" s="317"/>
      <c r="W7" s="317"/>
      <c r="X7" s="317"/>
      <c r="Y7" s="317"/>
    </row>
    <row r="8" spans="1:25" ht="17.149999999999999" customHeight="1">
      <c r="L8" s="317">
        <f>入力シート【基本情報】!E6</f>
        <v>0</v>
      </c>
      <c r="M8" s="317"/>
      <c r="N8" s="317"/>
      <c r="O8" s="317"/>
      <c r="P8" s="317"/>
      <c r="Q8" s="317"/>
      <c r="R8" s="317"/>
      <c r="S8" s="317"/>
      <c r="T8" s="317"/>
      <c r="U8" s="317"/>
      <c r="V8" s="317"/>
      <c r="W8" s="317"/>
      <c r="X8" s="317"/>
      <c r="Y8" s="317"/>
    </row>
    <row r="9" spans="1:25" ht="17.149999999999999" customHeight="1">
      <c r="L9" s="317" t="str">
        <f>入力シート【基本情報】!E8&amp;"　"&amp;入力シート【基本情報】!E9</f>
        <v>　</v>
      </c>
      <c r="M9" s="317"/>
      <c r="N9" s="317">
        <f>入力シート【基本情報】!E7</f>
        <v>0</v>
      </c>
      <c r="O9" s="317"/>
      <c r="P9" s="317"/>
      <c r="Q9" s="317"/>
      <c r="R9" s="317"/>
      <c r="S9" s="317"/>
      <c r="T9" s="317"/>
      <c r="U9" s="317"/>
      <c r="V9" s="317"/>
      <c r="W9" s="317"/>
      <c r="X9" s="317"/>
      <c r="Y9" s="317"/>
    </row>
    <row r="10" spans="1:25" ht="17.149999999999999" customHeight="1">
      <c r="O10" s="5"/>
      <c r="P10" s="5"/>
      <c r="Q10" s="5"/>
      <c r="R10" s="5"/>
      <c r="S10" s="5"/>
      <c r="T10" s="5"/>
      <c r="U10" s="5"/>
      <c r="V10" s="5"/>
      <c r="W10" s="5"/>
      <c r="X10" s="5"/>
      <c r="Y10" s="5"/>
    </row>
    <row r="11" spans="1:25" ht="17.149999999999999" customHeight="1">
      <c r="O11" s="5"/>
      <c r="P11" s="5"/>
      <c r="Q11" s="5"/>
      <c r="R11" s="5"/>
      <c r="S11" s="5"/>
      <c r="T11" s="5"/>
      <c r="U11" s="5"/>
      <c r="V11" s="5"/>
      <c r="W11" s="5"/>
      <c r="X11" s="5"/>
      <c r="Y11" s="5"/>
    </row>
    <row r="12" spans="1:25" ht="17.149999999999999" customHeight="1">
      <c r="A12" s="541" t="s">
        <v>392</v>
      </c>
      <c r="B12" s="541"/>
      <c r="C12" s="541"/>
      <c r="D12" s="541"/>
      <c r="E12" s="541"/>
      <c r="F12" s="541"/>
      <c r="G12" s="541"/>
      <c r="H12" s="541"/>
      <c r="I12" s="541"/>
      <c r="J12" s="541"/>
      <c r="K12" s="541"/>
      <c r="L12" s="541"/>
      <c r="M12" s="541"/>
      <c r="N12" s="541"/>
      <c r="O12" s="541"/>
      <c r="P12" s="541"/>
      <c r="Q12" s="541"/>
      <c r="R12" s="541"/>
      <c r="S12" s="541"/>
      <c r="T12" s="541"/>
      <c r="U12" s="541"/>
      <c r="V12" s="541"/>
      <c r="W12" s="541"/>
      <c r="X12" s="541"/>
      <c r="Y12" s="541"/>
    </row>
    <row r="15" spans="1:25" ht="50.5" customHeight="1">
      <c r="A15" s="542"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amp;IF(入力シート【基本情報】!$E$41&lt;DATE(2027,1,1),"京都府指令８指第","京都府指令９指第")&amp;入力シート【基本情報】!E42&amp;"号で交付決定があった上記事業について変更したいので、京都府建設業等人手不足対策事業補助金交付要領に基づき、下記のとおり承認を申請します。"</f>
        <v>　令和－１１８年１月０日付け京都府指令８指第号で交付決定があった上記事業について変更したいので、京都府建設業等人手不足対策事業補助金交付要領に基づき、下記のとおり承認を申請します。</v>
      </c>
      <c r="B15" s="542"/>
      <c r="C15" s="542"/>
      <c r="D15" s="542"/>
      <c r="E15" s="542"/>
      <c r="F15" s="542"/>
      <c r="G15" s="542"/>
      <c r="H15" s="542"/>
      <c r="I15" s="542"/>
      <c r="J15" s="542"/>
      <c r="K15" s="542"/>
      <c r="L15" s="542"/>
      <c r="M15" s="542"/>
      <c r="N15" s="542"/>
      <c r="O15" s="542"/>
      <c r="P15" s="542"/>
      <c r="Q15" s="542"/>
      <c r="R15" s="542"/>
      <c r="S15" s="542"/>
      <c r="T15" s="542"/>
      <c r="U15" s="542"/>
      <c r="V15" s="542"/>
      <c r="W15" s="542"/>
      <c r="X15" s="542"/>
      <c r="Y15" s="542"/>
    </row>
    <row r="17" spans="1:25" ht="17.149999999999999" customHeight="1">
      <c r="A17" s="541" t="s">
        <v>4</v>
      </c>
      <c r="B17" s="541"/>
      <c r="C17" s="541"/>
      <c r="D17" s="541"/>
      <c r="E17" s="541"/>
      <c r="F17" s="541"/>
      <c r="G17" s="541"/>
      <c r="H17" s="541"/>
      <c r="I17" s="541"/>
      <c r="J17" s="541"/>
      <c r="K17" s="541"/>
      <c r="L17" s="541"/>
      <c r="M17" s="541"/>
      <c r="N17" s="541"/>
      <c r="O17" s="541"/>
      <c r="P17" s="541"/>
      <c r="Q17" s="541"/>
      <c r="R17" s="541"/>
      <c r="S17" s="541"/>
      <c r="T17" s="541"/>
      <c r="U17" s="541"/>
      <c r="V17" s="541"/>
      <c r="W17" s="541"/>
      <c r="X17" s="541"/>
      <c r="Y17" s="541"/>
    </row>
    <row r="18" spans="1:25" ht="17.149999999999999" customHeight="1">
      <c r="A18" s="5"/>
      <c r="B18" s="5"/>
      <c r="C18" s="5"/>
      <c r="D18" s="5"/>
      <c r="E18" s="5"/>
      <c r="F18" s="5"/>
      <c r="G18" s="5"/>
      <c r="H18" s="5"/>
      <c r="I18" s="5"/>
      <c r="J18" s="5"/>
      <c r="K18" s="5"/>
      <c r="L18" s="5"/>
      <c r="M18" s="5"/>
      <c r="N18" s="5"/>
      <c r="O18" s="5"/>
      <c r="P18" s="5"/>
      <c r="Q18" s="5"/>
      <c r="R18" s="5"/>
      <c r="S18" s="5"/>
      <c r="T18" s="5"/>
      <c r="U18" s="5"/>
      <c r="V18" s="5"/>
      <c r="W18" s="5"/>
      <c r="X18" s="5"/>
      <c r="Y18" s="5"/>
    </row>
    <row r="19" spans="1:25" s="228" customFormat="1" ht="17.149999999999999" customHeight="1">
      <c r="A19" s="230" t="s">
        <v>5</v>
      </c>
      <c r="B19" s="381" t="s">
        <v>109</v>
      </c>
      <c r="C19" s="381"/>
      <c r="D19" s="381"/>
      <c r="E19" s="381"/>
      <c r="F19" s="381"/>
      <c r="G19" s="531">
        <f>入力シート【基本情報】!E51</f>
        <v>0</v>
      </c>
      <c r="H19" s="531"/>
      <c r="I19" s="531"/>
      <c r="J19" s="531"/>
      <c r="K19" s="531"/>
      <c r="L19" s="531"/>
      <c r="M19" s="531"/>
      <c r="N19" s="531"/>
      <c r="O19" s="531"/>
      <c r="P19" s="531"/>
      <c r="Q19" s="531"/>
      <c r="R19" s="531"/>
      <c r="S19" s="531"/>
      <c r="T19" s="531"/>
      <c r="U19" s="531"/>
      <c r="V19" s="531"/>
      <c r="W19" s="531"/>
      <c r="X19" s="531"/>
      <c r="Y19" s="531"/>
    </row>
    <row r="20" spans="1:25" s="228" customFormat="1" ht="17.149999999999999" customHeight="1">
      <c r="A20" s="230"/>
      <c r="B20" s="231"/>
      <c r="C20" s="231"/>
      <c r="D20" s="231"/>
      <c r="E20" s="231"/>
      <c r="F20" s="231"/>
      <c r="G20" s="531"/>
      <c r="H20" s="531"/>
      <c r="I20" s="531"/>
      <c r="J20" s="531"/>
      <c r="K20" s="531"/>
      <c r="L20" s="531"/>
      <c r="M20" s="531"/>
      <c r="N20" s="531"/>
      <c r="O20" s="531"/>
      <c r="P20" s="531"/>
      <c r="Q20" s="531"/>
      <c r="R20" s="531"/>
      <c r="S20" s="531"/>
      <c r="T20" s="531"/>
      <c r="U20" s="531"/>
      <c r="V20" s="531"/>
      <c r="W20" s="531"/>
      <c r="X20" s="531"/>
      <c r="Y20" s="531"/>
    </row>
    <row r="21" spans="1:25" s="228" customFormat="1" ht="17.149999999999999" customHeight="1">
      <c r="A21" s="234"/>
      <c r="G21" s="531"/>
      <c r="H21" s="531"/>
      <c r="I21" s="531"/>
      <c r="J21" s="531"/>
      <c r="K21" s="531"/>
      <c r="L21" s="531"/>
      <c r="M21" s="531"/>
      <c r="N21" s="531"/>
      <c r="O21" s="531"/>
      <c r="P21" s="531"/>
      <c r="Q21" s="531"/>
      <c r="R21" s="531"/>
      <c r="S21" s="531"/>
      <c r="T21" s="531"/>
      <c r="U21" s="531"/>
      <c r="V21" s="531"/>
      <c r="W21" s="531"/>
      <c r="X21" s="531"/>
      <c r="Y21" s="531"/>
    </row>
    <row r="22" spans="1:25" s="228" customFormat="1" ht="17.149999999999999" customHeight="1">
      <c r="A22" s="230" t="s">
        <v>6</v>
      </c>
      <c r="B22" s="381" t="s">
        <v>110</v>
      </c>
      <c r="C22" s="381"/>
      <c r="D22" s="381"/>
      <c r="E22" s="381"/>
      <c r="F22" s="381"/>
      <c r="G22" s="531">
        <f>入力シート【基本情報】!E52</f>
        <v>0</v>
      </c>
      <c r="H22" s="531"/>
      <c r="I22" s="531"/>
      <c r="J22" s="531"/>
      <c r="K22" s="531"/>
      <c r="L22" s="531"/>
      <c r="M22" s="531"/>
      <c r="N22" s="531"/>
      <c r="O22" s="531"/>
      <c r="P22" s="531"/>
      <c r="Q22" s="531"/>
      <c r="R22" s="531"/>
      <c r="S22" s="531"/>
      <c r="T22" s="531"/>
      <c r="U22" s="531"/>
      <c r="V22" s="531"/>
      <c r="W22" s="531"/>
      <c r="X22" s="531"/>
      <c r="Y22" s="531"/>
    </row>
    <row r="23" spans="1:25" ht="17.149999999999999" customHeight="1">
      <c r="A23" s="6"/>
      <c r="G23" s="531"/>
      <c r="H23" s="531"/>
      <c r="I23" s="531"/>
      <c r="J23" s="531"/>
      <c r="K23" s="531"/>
      <c r="L23" s="531"/>
      <c r="M23" s="531"/>
      <c r="N23" s="531"/>
      <c r="O23" s="531"/>
      <c r="P23" s="531"/>
      <c r="Q23" s="531"/>
      <c r="R23" s="531"/>
      <c r="S23" s="531"/>
      <c r="T23" s="531"/>
      <c r="U23" s="531"/>
      <c r="V23" s="531"/>
      <c r="W23" s="531"/>
      <c r="X23" s="531"/>
      <c r="Y23" s="531"/>
    </row>
    <row r="24" spans="1:25" ht="17.149999999999999" customHeight="1">
      <c r="A24" s="6" t="s">
        <v>377</v>
      </c>
      <c r="B24" s="536" t="s">
        <v>16</v>
      </c>
      <c r="C24" s="536"/>
      <c r="D24" s="536"/>
      <c r="E24" s="536"/>
      <c r="F24" s="536"/>
      <c r="G24" s="536"/>
      <c r="H24" s="536"/>
    </row>
    <row r="25" spans="1:25" ht="18" customHeight="1">
      <c r="A25" s="537" t="s">
        <v>23</v>
      </c>
      <c r="B25" s="538"/>
      <c r="C25" s="538"/>
      <c r="D25" s="538"/>
      <c r="E25" s="538"/>
      <c r="F25" s="538"/>
      <c r="G25" s="538"/>
      <c r="H25" s="538"/>
      <c r="I25" s="538"/>
      <c r="J25" s="538"/>
      <c r="K25" s="538"/>
      <c r="L25" s="538"/>
      <c r="M25" s="538"/>
      <c r="N25" s="538"/>
      <c r="O25" s="538"/>
      <c r="P25" s="538"/>
      <c r="Q25" s="538"/>
      <c r="R25" s="538"/>
      <c r="S25" s="538"/>
      <c r="T25" s="538"/>
      <c r="U25" s="538"/>
      <c r="V25" s="538"/>
      <c r="W25" s="539"/>
      <c r="X25" s="540" t="s">
        <v>25</v>
      </c>
      <c r="Y25" s="540"/>
    </row>
    <row r="26" spans="1:25" ht="37" customHeight="1">
      <c r="A26" s="532" t="s">
        <v>28</v>
      </c>
      <c r="B26" s="533"/>
      <c r="C26" s="534" t="s">
        <v>375</v>
      </c>
      <c r="D26" s="534"/>
      <c r="E26" s="534"/>
      <c r="F26" s="534"/>
      <c r="G26" s="534"/>
      <c r="H26" s="534"/>
      <c r="I26" s="534"/>
      <c r="J26" s="534"/>
      <c r="K26" s="534"/>
      <c r="L26" s="534"/>
      <c r="M26" s="534"/>
      <c r="N26" s="534"/>
      <c r="O26" s="534"/>
      <c r="P26" s="534"/>
      <c r="Q26" s="534"/>
      <c r="R26" s="534"/>
      <c r="S26" s="534"/>
      <c r="T26" s="534"/>
      <c r="U26" s="534"/>
      <c r="V26" s="534"/>
      <c r="W26" s="535"/>
      <c r="X26" s="330" t="s">
        <v>414</v>
      </c>
      <c r="Y26" s="330"/>
    </row>
    <row r="27" spans="1:25" ht="18" customHeight="1">
      <c r="A27" s="532" t="s">
        <v>29</v>
      </c>
      <c r="B27" s="533"/>
      <c r="C27" s="534" t="s">
        <v>17</v>
      </c>
      <c r="D27" s="534"/>
      <c r="E27" s="534"/>
      <c r="F27" s="534"/>
      <c r="G27" s="534"/>
      <c r="H27" s="534"/>
      <c r="I27" s="534"/>
      <c r="J27" s="534"/>
      <c r="K27" s="534"/>
      <c r="L27" s="534"/>
      <c r="M27" s="534"/>
      <c r="N27" s="534"/>
      <c r="O27" s="534"/>
      <c r="P27" s="534"/>
      <c r="Q27" s="534"/>
      <c r="R27" s="534"/>
      <c r="S27" s="534"/>
      <c r="T27" s="534"/>
      <c r="U27" s="534"/>
      <c r="V27" s="534"/>
      <c r="W27" s="535"/>
      <c r="X27" s="330" t="s">
        <v>415</v>
      </c>
      <c r="Y27" s="330"/>
    </row>
    <row r="28" spans="1:25" ht="18" customHeight="1">
      <c r="A28" s="532" t="s">
        <v>405</v>
      </c>
      <c r="B28" s="533"/>
      <c r="C28" s="534" t="s">
        <v>399</v>
      </c>
      <c r="D28" s="534"/>
      <c r="E28" s="534"/>
      <c r="F28" s="534"/>
      <c r="G28" s="534"/>
      <c r="H28" s="534"/>
      <c r="I28" s="534"/>
      <c r="J28" s="534"/>
      <c r="K28" s="534"/>
      <c r="L28" s="534"/>
      <c r="M28" s="534"/>
      <c r="N28" s="534"/>
      <c r="O28" s="534"/>
      <c r="P28" s="534"/>
      <c r="Q28" s="534"/>
      <c r="R28" s="534"/>
      <c r="S28" s="534"/>
      <c r="T28" s="534"/>
      <c r="U28" s="534"/>
      <c r="V28" s="534"/>
      <c r="W28" s="535"/>
      <c r="X28" s="330" t="s">
        <v>417</v>
      </c>
      <c r="Y28" s="330"/>
    </row>
    <row r="29" spans="1:25" ht="18" customHeight="1">
      <c r="A29" s="532" t="s">
        <v>31</v>
      </c>
      <c r="B29" s="533"/>
      <c r="C29" s="534" t="s">
        <v>18</v>
      </c>
      <c r="D29" s="534"/>
      <c r="E29" s="534"/>
      <c r="F29" s="534"/>
      <c r="G29" s="534"/>
      <c r="H29" s="534"/>
      <c r="I29" s="534"/>
      <c r="J29" s="534"/>
      <c r="K29" s="534"/>
      <c r="L29" s="534"/>
      <c r="M29" s="534"/>
      <c r="N29" s="534"/>
      <c r="O29" s="534"/>
      <c r="P29" s="534"/>
      <c r="Q29" s="534"/>
      <c r="R29" s="534"/>
      <c r="S29" s="534"/>
      <c r="T29" s="534"/>
      <c r="U29" s="534"/>
      <c r="V29" s="534"/>
      <c r="W29" s="535"/>
      <c r="X29" s="330" t="s">
        <v>429</v>
      </c>
      <c r="Y29" s="330"/>
    </row>
    <row r="30" spans="1:25" ht="18" customHeight="1">
      <c r="A30" s="532" t="s">
        <v>32</v>
      </c>
      <c r="B30" s="533"/>
      <c r="C30" s="534" t="s">
        <v>19</v>
      </c>
      <c r="D30" s="534"/>
      <c r="E30" s="534"/>
      <c r="F30" s="534"/>
      <c r="G30" s="534"/>
      <c r="H30" s="534"/>
      <c r="I30" s="534"/>
      <c r="J30" s="534"/>
      <c r="K30" s="534"/>
      <c r="L30" s="534"/>
      <c r="M30" s="534"/>
      <c r="N30" s="534"/>
      <c r="O30" s="534"/>
      <c r="P30" s="534"/>
      <c r="Q30" s="534"/>
      <c r="R30" s="534"/>
      <c r="S30" s="534"/>
      <c r="T30" s="534"/>
      <c r="U30" s="534"/>
      <c r="V30" s="534"/>
      <c r="W30" s="535"/>
      <c r="X30" s="330" t="s">
        <v>429</v>
      </c>
      <c r="Y30" s="330"/>
    </row>
    <row r="31" spans="1:25" ht="37" customHeight="1">
      <c r="A31" s="532" t="s">
        <v>33</v>
      </c>
      <c r="B31" s="533"/>
      <c r="C31" s="534" t="s">
        <v>24</v>
      </c>
      <c r="D31" s="534"/>
      <c r="E31" s="534"/>
      <c r="F31" s="534"/>
      <c r="G31" s="534"/>
      <c r="H31" s="534"/>
      <c r="I31" s="534"/>
      <c r="J31" s="534"/>
      <c r="K31" s="534"/>
      <c r="L31" s="534"/>
      <c r="M31" s="534"/>
      <c r="N31" s="534"/>
      <c r="O31" s="534"/>
      <c r="P31" s="534"/>
      <c r="Q31" s="534"/>
      <c r="R31" s="534"/>
      <c r="S31" s="534"/>
      <c r="T31" s="534"/>
      <c r="U31" s="534"/>
      <c r="V31" s="534"/>
      <c r="W31" s="535"/>
      <c r="X31" s="330" t="s">
        <v>428</v>
      </c>
      <c r="Y31" s="330"/>
    </row>
    <row r="32" spans="1:25" ht="37" customHeight="1">
      <c r="A32" s="532" t="s">
        <v>34</v>
      </c>
      <c r="B32" s="533"/>
      <c r="C32" s="534" t="s">
        <v>411</v>
      </c>
      <c r="D32" s="534"/>
      <c r="E32" s="534"/>
      <c r="F32" s="534"/>
      <c r="G32" s="534"/>
      <c r="H32" s="534"/>
      <c r="I32" s="534"/>
      <c r="J32" s="534"/>
      <c r="K32" s="534"/>
      <c r="L32" s="534"/>
      <c r="M32" s="534"/>
      <c r="N32" s="534"/>
      <c r="O32" s="534"/>
      <c r="P32" s="534"/>
      <c r="Q32" s="534"/>
      <c r="R32" s="534"/>
      <c r="S32" s="534"/>
      <c r="T32" s="534"/>
      <c r="U32" s="534"/>
      <c r="V32" s="534"/>
      <c r="W32" s="535"/>
      <c r="X32" s="330" t="str">
        <f>IF(SUM(入力シート【申請内容】!E35:H35)&gt;0,"－","○")</f>
        <v>○</v>
      </c>
      <c r="Y32" s="330"/>
    </row>
    <row r="33" spans="1:25" ht="18" customHeight="1">
      <c r="A33" s="532" t="s">
        <v>35</v>
      </c>
      <c r="B33" s="533"/>
      <c r="C33" s="534" t="s">
        <v>22</v>
      </c>
      <c r="D33" s="534"/>
      <c r="E33" s="534"/>
      <c r="F33" s="534"/>
      <c r="G33" s="534"/>
      <c r="H33" s="534"/>
      <c r="I33" s="534"/>
      <c r="J33" s="534"/>
      <c r="K33" s="534"/>
      <c r="L33" s="534"/>
      <c r="M33" s="534"/>
      <c r="N33" s="534"/>
      <c r="O33" s="534"/>
      <c r="P33" s="534"/>
      <c r="Q33" s="534"/>
      <c r="R33" s="534"/>
      <c r="S33" s="534"/>
      <c r="T33" s="534"/>
      <c r="U33" s="534"/>
      <c r="V33" s="534"/>
      <c r="W33" s="535"/>
      <c r="X33" s="330" t="s">
        <v>417</v>
      </c>
      <c r="Y33" s="330"/>
    </row>
    <row r="34" spans="1:25" ht="18" customHeight="1">
      <c r="A34" s="532" t="s">
        <v>36</v>
      </c>
      <c r="B34" s="533"/>
      <c r="C34" s="534" t="s">
        <v>21</v>
      </c>
      <c r="D34" s="534"/>
      <c r="E34" s="534"/>
      <c r="F34" s="534"/>
      <c r="G34" s="534"/>
      <c r="H34" s="534"/>
      <c r="I34" s="534"/>
      <c r="J34" s="534"/>
      <c r="K34" s="534"/>
      <c r="L34" s="534"/>
      <c r="M34" s="534"/>
      <c r="N34" s="534"/>
      <c r="O34" s="534"/>
      <c r="P34" s="534"/>
      <c r="Q34" s="534"/>
      <c r="R34" s="534"/>
      <c r="S34" s="534"/>
      <c r="T34" s="534"/>
      <c r="U34" s="534"/>
      <c r="V34" s="534"/>
      <c r="W34" s="535"/>
      <c r="X34" s="330" t="s">
        <v>416</v>
      </c>
      <c r="Y34" s="330"/>
    </row>
    <row r="35" spans="1:25" ht="17.149999999999999" customHeight="1">
      <c r="A35" s="3"/>
    </row>
  </sheetData>
  <mergeCells count="46">
    <mergeCell ref="L8:Y8"/>
    <mergeCell ref="H7:J7"/>
    <mergeCell ref="A1:C1"/>
    <mergeCell ref="D1:Y1"/>
    <mergeCell ref="A4:Y4"/>
    <mergeCell ref="A2:Y2"/>
    <mergeCell ref="Q3:Y3"/>
    <mergeCell ref="L7:Y7"/>
    <mergeCell ref="L9:Y9"/>
    <mergeCell ref="A12:Y12"/>
    <mergeCell ref="A15:Y15"/>
    <mergeCell ref="A17:Y17"/>
    <mergeCell ref="B19:F19"/>
    <mergeCell ref="G19:Y21"/>
    <mergeCell ref="C28:W28"/>
    <mergeCell ref="X28:Y28"/>
    <mergeCell ref="X29:Y29"/>
    <mergeCell ref="B24:H24"/>
    <mergeCell ref="A25:W25"/>
    <mergeCell ref="X25:Y25"/>
    <mergeCell ref="A26:B26"/>
    <mergeCell ref="C26:W26"/>
    <mergeCell ref="X26:Y26"/>
    <mergeCell ref="C29:W29"/>
    <mergeCell ref="A34:B34"/>
    <mergeCell ref="C34:W34"/>
    <mergeCell ref="X34:Y34"/>
    <mergeCell ref="A32:B32"/>
    <mergeCell ref="C32:W32"/>
    <mergeCell ref="X32:Y32"/>
    <mergeCell ref="B22:F22"/>
    <mergeCell ref="G22:Y23"/>
    <mergeCell ref="A33:B33"/>
    <mergeCell ref="C33:W33"/>
    <mergeCell ref="X33:Y33"/>
    <mergeCell ref="A30:B30"/>
    <mergeCell ref="C30:W30"/>
    <mergeCell ref="X30:Y30"/>
    <mergeCell ref="A31:B31"/>
    <mergeCell ref="C31:W31"/>
    <mergeCell ref="X31:Y31"/>
    <mergeCell ref="A27:B27"/>
    <mergeCell ref="C27:W27"/>
    <mergeCell ref="X27:Y27"/>
    <mergeCell ref="A29:B29"/>
    <mergeCell ref="A28:B28"/>
  </mergeCells>
  <phoneticPr fontId="1"/>
  <pageMargins left="0.78740157480314965" right="0.59055118110236227" top="0.94488188976377963" bottom="0.9448818897637796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5DC96-C341-434A-BD97-2A52E2CEEA77}">
  <sheetPr codeName="Sheet14">
    <tabColor theme="1" tint="0.249977111117893"/>
  </sheetPr>
  <dimension ref="A1:Y66"/>
  <sheetViews>
    <sheetView view="pageBreakPreview" zoomScale="85" zoomScaleNormal="100" zoomScaleSheetLayoutView="85" zoomScalePageLayoutView="70" workbookViewId="0">
      <selection activeCell="AW15" sqref="AW15"/>
    </sheetView>
  </sheetViews>
  <sheetFormatPr defaultColWidth="3.08203125" defaultRowHeight="17.149999999999999" customHeight="1"/>
  <cols>
    <col min="1" max="16384" width="3.08203125" style="228"/>
  </cols>
  <sheetData>
    <row r="1" spans="1:25" ht="17.149999999999999" customHeight="1">
      <c r="A1" s="341" t="s">
        <v>0</v>
      </c>
      <c r="B1" s="341"/>
      <c r="C1" s="341"/>
      <c r="D1" s="378" t="str">
        <f>"【"&amp;入力シート【基本情報】!E27&amp;"】"</f>
        <v>【】</v>
      </c>
      <c r="E1" s="378"/>
      <c r="F1" s="378"/>
      <c r="G1" s="378"/>
      <c r="H1" s="378"/>
      <c r="I1" s="378"/>
      <c r="J1" s="378"/>
      <c r="K1" s="378"/>
      <c r="L1" s="378"/>
      <c r="M1" s="378"/>
      <c r="N1" s="378"/>
      <c r="O1" s="378"/>
      <c r="P1" s="378"/>
      <c r="Q1" s="378"/>
      <c r="R1" s="378"/>
      <c r="S1" s="378"/>
      <c r="T1" s="378"/>
      <c r="U1" s="378"/>
      <c r="V1" s="378"/>
      <c r="W1" s="378"/>
      <c r="X1" s="378"/>
      <c r="Y1" s="378"/>
    </row>
    <row r="2" spans="1:25" ht="17.149999999999999" customHeight="1">
      <c r="A2" s="317" t="s">
        <v>339</v>
      </c>
      <c r="B2" s="317"/>
      <c r="C2" s="317"/>
      <c r="D2" s="317"/>
      <c r="E2" s="317"/>
      <c r="F2" s="317"/>
      <c r="G2" s="317"/>
      <c r="H2" s="317"/>
      <c r="I2" s="317"/>
      <c r="J2" s="317"/>
      <c r="K2" s="317"/>
      <c r="L2" s="317"/>
      <c r="M2" s="317"/>
      <c r="N2" s="317"/>
      <c r="O2" s="317"/>
      <c r="P2" s="317"/>
      <c r="Q2" s="317"/>
      <c r="R2" s="317"/>
      <c r="S2" s="317"/>
      <c r="T2" s="317"/>
      <c r="U2" s="317"/>
      <c r="V2" s="317"/>
      <c r="W2" s="317"/>
      <c r="X2" s="317"/>
      <c r="Y2" s="317"/>
    </row>
    <row r="3" spans="1:25" ht="17.149999999999999" customHeight="1">
      <c r="Q3" s="319" t="str">
        <f>"令和"&amp;DBCS(YEAR(入力シート【基本情報】!$E$55)-2018)&amp;"年"&amp;IF(MONTH(入力シート【基本情報】!$E$55)&lt;10,DBCS(MONTH(入力シート【基本情報】!$E$55)),MONTH(入力シート【基本情報】!$E$55))&amp;"月"&amp;IF(DAY(入力シート【基本情報】!$E$55)&lt;10,DBCS(DAY(入力シート【基本情報】!$E$55)),DAY(入力シート【基本情報】!$E$55))&amp;"日　"</f>
        <v>令和－１１８年１月０日　</v>
      </c>
      <c r="R3" s="319"/>
      <c r="S3" s="319"/>
      <c r="T3" s="319"/>
      <c r="U3" s="319"/>
      <c r="V3" s="319"/>
      <c r="W3" s="319"/>
      <c r="X3" s="319"/>
      <c r="Y3" s="319"/>
    </row>
    <row r="4" spans="1:25" ht="17.149999999999999" customHeight="1">
      <c r="A4" s="320"/>
      <c r="B4" s="320"/>
      <c r="C4" s="320"/>
      <c r="D4" s="320"/>
      <c r="E4" s="320"/>
      <c r="F4" s="320"/>
      <c r="G4" s="320"/>
      <c r="H4" s="320"/>
      <c r="I4" s="320"/>
      <c r="J4" s="320"/>
      <c r="K4" s="320"/>
      <c r="L4" s="320"/>
      <c r="M4" s="320"/>
      <c r="N4" s="320"/>
      <c r="O4" s="320"/>
      <c r="P4" s="320"/>
      <c r="Q4" s="320"/>
      <c r="R4" s="320"/>
      <c r="S4" s="320"/>
      <c r="T4" s="320"/>
      <c r="U4" s="320"/>
      <c r="V4" s="320"/>
      <c r="W4" s="320"/>
      <c r="X4" s="320"/>
      <c r="Y4" s="320"/>
    </row>
    <row r="5" spans="1:25" ht="17.149999999999999" customHeight="1">
      <c r="A5" s="228" t="s">
        <v>1</v>
      </c>
    </row>
    <row r="7" spans="1:25" ht="17.149999999999999" customHeight="1">
      <c r="H7" s="321" t="s">
        <v>2</v>
      </c>
      <c r="I7" s="321"/>
      <c r="J7" s="321"/>
      <c r="L7" s="317">
        <f>入力シート【基本情報】!E7</f>
        <v>0</v>
      </c>
      <c r="M7" s="317"/>
      <c r="N7" s="317"/>
      <c r="O7" s="317"/>
      <c r="P7" s="317"/>
      <c r="Q7" s="317"/>
      <c r="R7" s="317"/>
      <c r="S7" s="317"/>
      <c r="T7" s="317"/>
      <c r="U7" s="317"/>
      <c r="V7" s="317"/>
      <c r="W7" s="317"/>
      <c r="X7" s="317"/>
      <c r="Y7" s="317"/>
    </row>
    <row r="8" spans="1:25" ht="17.149999999999999" customHeight="1">
      <c r="L8" s="317">
        <f>入力シート【基本情報】!E6</f>
        <v>0</v>
      </c>
      <c r="M8" s="317"/>
      <c r="N8" s="317"/>
      <c r="O8" s="317"/>
      <c r="P8" s="317"/>
      <c r="Q8" s="317"/>
      <c r="R8" s="317"/>
      <c r="S8" s="317"/>
      <c r="T8" s="317"/>
      <c r="U8" s="317"/>
      <c r="V8" s="317"/>
      <c r="W8" s="317"/>
      <c r="X8" s="317"/>
      <c r="Y8" s="317"/>
    </row>
    <row r="9" spans="1:25" ht="17.149999999999999" customHeight="1">
      <c r="L9" s="317" t="str">
        <f>入力シート【基本情報】!E8&amp;"　"&amp;入力シート【基本情報】!E9</f>
        <v>　</v>
      </c>
      <c r="M9" s="317"/>
      <c r="N9" s="317">
        <f>入力シート【基本情報】!E7</f>
        <v>0</v>
      </c>
      <c r="O9" s="317"/>
      <c r="P9" s="317"/>
      <c r="Q9" s="317"/>
      <c r="R9" s="317"/>
      <c r="S9" s="317"/>
      <c r="T9" s="317"/>
      <c r="U9" s="317"/>
      <c r="V9" s="317"/>
      <c r="W9" s="317"/>
      <c r="X9" s="317"/>
      <c r="Y9" s="317"/>
    </row>
    <row r="10" spans="1:25" ht="17.149999999999999" customHeight="1">
      <c r="O10" s="229"/>
      <c r="P10" s="229"/>
      <c r="Q10" s="229"/>
      <c r="R10" s="229"/>
      <c r="S10" s="229"/>
      <c r="T10" s="229"/>
      <c r="U10" s="229"/>
      <c r="V10" s="229"/>
      <c r="W10" s="229"/>
      <c r="X10" s="229"/>
      <c r="Y10" s="229"/>
    </row>
    <row r="11" spans="1:25" ht="17.149999999999999" customHeight="1">
      <c r="O11" s="229"/>
      <c r="P11" s="229"/>
      <c r="Q11" s="229"/>
      <c r="R11" s="229"/>
      <c r="S11" s="229"/>
      <c r="T11" s="229"/>
      <c r="U11" s="229"/>
      <c r="V11" s="229"/>
      <c r="W11" s="229"/>
      <c r="X11" s="229"/>
      <c r="Y11" s="229"/>
    </row>
    <row r="12" spans="1:25" ht="17.149999999999999" customHeight="1">
      <c r="A12" s="380" t="s">
        <v>393</v>
      </c>
      <c r="B12" s="380"/>
      <c r="C12" s="380"/>
      <c r="D12" s="380"/>
      <c r="E12" s="380"/>
      <c r="F12" s="380"/>
      <c r="G12" s="380"/>
      <c r="H12" s="380"/>
      <c r="I12" s="380"/>
      <c r="J12" s="380"/>
      <c r="K12" s="380"/>
      <c r="L12" s="380"/>
      <c r="M12" s="380"/>
      <c r="N12" s="380"/>
      <c r="O12" s="380"/>
      <c r="P12" s="380"/>
      <c r="Q12" s="380"/>
      <c r="R12" s="380"/>
      <c r="S12" s="380"/>
      <c r="T12" s="380"/>
      <c r="U12" s="380"/>
      <c r="V12" s="380"/>
      <c r="W12" s="380"/>
      <c r="X12" s="380"/>
      <c r="Y12" s="380"/>
    </row>
    <row r="15" spans="1:25" ht="50.5" customHeight="1">
      <c r="A15" s="318"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京都府指令８指第"&amp;入力シート【基本情報】!E42&amp;"号で交付決定があった上記事業を中止（廃止）したいので、京都府建設業等人手不足対策支援事業補助金交付要領に基づき、下記のとおり申請します。"</f>
        <v>　令和－１１８年１月０日付け京都府指令８指第号で交付決定があった上記事業を中止（廃止）したいので、京都府建設業等人手不足対策支援事業補助金交付要領に基づき、下記のとおり申請します。</v>
      </c>
      <c r="B15" s="318"/>
      <c r="C15" s="318"/>
      <c r="D15" s="318"/>
      <c r="E15" s="318"/>
      <c r="F15" s="318"/>
      <c r="G15" s="318"/>
      <c r="H15" s="318"/>
      <c r="I15" s="318"/>
      <c r="J15" s="318"/>
      <c r="K15" s="318"/>
      <c r="L15" s="318"/>
      <c r="M15" s="318"/>
      <c r="N15" s="318"/>
      <c r="O15" s="318"/>
      <c r="P15" s="318"/>
      <c r="Q15" s="318"/>
      <c r="R15" s="318"/>
      <c r="S15" s="318"/>
      <c r="T15" s="318"/>
      <c r="U15" s="318"/>
      <c r="V15" s="318"/>
      <c r="W15" s="318"/>
      <c r="X15" s="318"/>
      <c r="Y15" s="318"/>
    </row>
    <row r="18" spans="1:25" ht="18" customHeight="1">
      <c r="A18" s="380" t="s">
        <v>4</v>
      </c>
      <c r="B18" s="380"/>
      <c r="C18" s="380"/>
      <c r="D18" s="380"/>
      <c r="E18" s="380"/>
      <c r="F18" s="380"/>
      <c r="G18" s="380"/>
      <c r="H18" s="380"/>
      <c r="I18" s="380"/>
      <c r="J18" s="380"/>
      <c r="K18" s="380"/>
      <c r="L18" s="380"/>
      <c r="M18" s="380"/>
      <c r="N18" s="380"/>
      <c r="O18" s="380"/>
      <c r="P18" s="380"/>
      <c r="Q18" s="380"/>
      <c r="R18" s="380"/>
      <c r="S18" s="380"/>
      <c r="T18" s="380"/>
      <c r="U18" s="380"/>
      <c r="V18" s="380"/>
      <c r="W18" s="380"/>
      <c r="X18" s="380"/>
      <c r="Y18" s="380"/>
    </row>
    <row r="19" spans="1:25" ht="18" customHeight="1">
      <c r="A19" s="229"/>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row>
    <row r="20" spans="1:25" ht="18" customHeight="1">
      <c r="A20" s="230" t="s">
        <v>155</v>
      </c>
      <c r="B20" s="231" t="s">
        <v>111</v>
      </c>
      <c r="C20" s="231"/>
      <c r="D20" s="231"/>
      <c r="E20" s="231"/>
      <c r="F20" s="231"/>
      <c r="G20" s="231"/>
      <c r="H20" s="231"/>
      <c r="I20" s="231"/>
      <c r="J20" s="231"/>
      <c r="K20" s="231"/>
      <c r="L20" s="231"/>
      <c r="M20" s="231"/>
      <c r="N20" s="231"/>
      <c r="O20" s="231"/>
      <c r="P20" s="231"/>
      <c r="Q20" s="231"/>
      <c r="R20" s="231"/>
      <c r="S20" s="231"/>
      <c r="T20" s="231"/>
      <c r="U20" s="231"/>
      <c r="V20" s="231"/>
      <c r="W20" s="231"/>
      <c r="X20" s="231"/>
      <c r="Y20" s="231"/>
    </row>
    <row r="21" spans="1:25" ht="18" customHeight="1">
      <c r="A21" s="230"/>
      <c r="B21" s="546" t="str">
        <f>_xlfn.TEXTJOIN(CHAR(10),TRUE,入力シート【申請内容】!E24&amp;" "&amp;入力シート【申請内容】!E25,IF(入力シート【申請内容】!F6="申請する",入力シート【申請内容】!F24&amp;" "&amp;入力シート【申請内容】!F25,""),IF(入力シート【申請内容】!G6="申請する",入力シート【申請内容】!G24&amp;" "&amp;入力シート【申請内容】!G25,""),IF(入力シート【申請内容】!H6="申請する",入力シート【申請内容】!H24&amp;" "&amp;入力シート【申請内容】!H25,""))</f>
        <v>0 0</v>
      </c>
      <c r="C21" s="531"/>
      <c r="D21" s="531"/>
      <c r="E21" s="531"/>
      <c r="F21" s="531"/>
      <c r="G21" s="531"/>
      <c r="H21" s="531"/>
      <c r="I21" s="531"/>
      <c r="J21" s="531"/>
      <c r="K21" s="531"/>
      <c r="L21" s="531"/>
      <c r="M21" s="531"/>
      <c r="N21" s="531"/>
      <c r="O21" s="531"/>
      <c r="P21" s="531"/>
      <c r="Q21" s="531"/>
      <c r="R21" s="531"/>
      <c r="S21" s="531"/>
      <c r="T21" s="531"/>
      <c r="U21" s="531"/>
      <c r="V21" s="531"/>
      <c r="W21" s="531"/>
      <c r="X21" s="531"/>
      <c r="Y21" s="531"/>
    </row>
    <row r="22" spans="1:25" ht="18" customHeight="1">
      <c r="A22" s="230"/>
      <c r="B22" s="546"/>
      <c r="C22" s="531"/>
      <c r="D22" s="531"/>
      <c r="E22" s="531"/>
      <c r="F22" s="531"/>
      <c r="G22" s="531"/>
      <c r="H22" s="531"/>
      <c r="I22" s="531"/>
      <c r="J22" s="531"/>
      <c r="K22" s="531"/>
      <c r="L22" s="531"/>
      <c r="M22" s="531"/>
      <c r="N22" s="531"/>
      <c r="O22" s="531"/>
      <c r="P22" s="531"/>
      <c r="Q22" s="531"/>
      <c r="R22" s="531"/>
      <c r="S22" s="531"/>
      <c r="T22" s="531"/>
      <c r="U22" s="531"/>
      <c r="V22" s="531"/>
      <c r="W22" s="531"/>
      <c r="X22" s="531"/>
      <c r="Y22" s="531"/>
    </row>
    <row r="23" spans="1:25" ht="18" customHeight="1">
      <c r="A23" s="230"/>
      <c r="B23" s="546"/>
      <c r="C23" s="531"/>
      <c r="D23" s="531"/>
      <c r="E23" s="531"/>
      <c r="F23" s="531"/>
      <c r="G23" s="531"/>
      <c r="H23" s="531"/>
      <c r="I23" s="531"/>
      <c r="J23" s="531"/>
      <c r="K23" s="531"/>
      <c r="L23" s="531"/>
      <c r="M23" s="531"/>
      <c r="N23" s="531"/>
      <c r="O23" s="531"/>
      <c r="P23" s="531"/>
      <c r="Q23" s="531"/>
      <c r="R23" s="531"/>
      <c r="S23" s="531"/>
      <c r="T23" s="531"/>
      <c r="U23" s="531"/>
      <c r="V23" s="531"/>
      <c r="W23" s="531"/>
      <c r="X23" s="531"/>
      <c r="Y23" s="531"/>
    </row>
    <row r="24" spans="1:25" ht="18" customHeight="1">
      <c r="A24" s="230"/>
      <c r="B24" s="531"/>
      <c r="C24" s="531"/>
      <c r="D24" s="531"/>
      <c r="E24" s="531"/>
      <c r="F24" s="531"/>
      <c r="G24" s="531"/>
      <c r="H24" s="531"/>
      <c r="I24" s="531"/>
      <c r="J24" s="531"/>
      <c r="K24" s="531"/>
      <c r="L24" s="531"/>
      <c r="M24" s="531"/>
      <c r="N24" s="531"/>
      <c r="O24" s="531"/>
      <c r="P24" s="531"/>
      <c r="Q24" s="531"/>
      <c r="R24" s="531"/>
      <c r="S24" s="531"/>
      <c r="T24" s="531"/>
      <c r="U24" s="531"/>
      <c r="V24" s="531"/>
      <c r="W24" s="531"/>
      <c r="X24" s="531"/>
      <c r="Y24" s="531"/>
    </row>
    <row r="25" spans="1:25" ht="18" customHeight="1">
      <c r="A25" s="230" t="s">
        <v>146</v>
      </c>
      <c r="B25" s="231" t="s">
        <v>112</v>
      </c>
      <c r="C25" s="231"/>
      <c r="D25" s="231"/>
      <c r="E25" s="231"/>
      <c r="F25" s="231"/>
      <c r="G25" s="231"/>
      <c r="H25" s="231"/>
      <c r="I25" s="231"/>
      <c r="J25" s="231"/>
      <c r="K25" s="231"/>
      <c r="L25" s="231"/>
      <c r="M25" s="231"/>
      <c r="N25" s="231"/>
      <c r="O25" s="231"/>
      <c r="P25" s="231"/>
      <c r="Q25" s="231"/>
      <c r="R25" s="231"/>
      <c r="S25" s="231"/>
      <c r="T25" s="231"/>
      <c r="U25" s="231"/>
      <c r="V25" s="231"/>
      <c r="W25" s="231"/>
      <c r="X25" s="231"/>
      <c r="Y25" s="231"/>
    </row>
    <row r="26" spans="1:25" ht="18" customHeight="1">
      <c r="A26" s="230"/>
      <c r="B26" s="314">
        <f>入力シート【基本情報】!E27</f>
        <v>0</v>
      </c>
      <c r="C26" s="314"/>
      <c r="D26" s="314"/>
      <c r="E26" s="314"/>
      <c r="F26" s="314"/>
      <c r="G26" s="314"/>
      <c r="H26" s="314"/>
      <c r="I26" s="314"/>
      <c r="J26" s="314"/>
      <c r="K26" s="314"/>
      <c r="L26" s="314"/>
      <c r="M26" s="314"/>
      <c r="N26" s="314"/>
      <c r="O26" s="314"/>
      <c r="P26" s="314"/>
      <c r="Q26" s="314"/>
      <c r="R26" s="314"/>
      <c r="S26" s="314"/>
      <c r="T26" s="314"/>
      <c r="U26" s="314"/>
      <c r="V26" s="314"/>
      <c r="W26" s="314"/>
      <c r="X26" s="314"/>
      <c r="Y26" s="314"/>
    </row>
    <row r="27" spans="1:25" ht="18" customHeight="1">
      <c r="A27" s="230"/>
      <c r="B27" s="314"/>
      <c r="C27" s="314"/>
      <c r="D27" s="314"/>
      <c r="E27" s="314"/>
      <c r="F27" s="314"/>
      <c r="G27" s="314"/>
      <c r="H27" s="314"/>
      <c r="I27" s="314"/>
      <c r="J27" s="314"/>
      <c r="K27" s="314"/>
      <c r="L27" s="314"/>
      <c r="M27" s="314"/>
      <c r="N27" s="314"/>
      <c r="O27" s="314"/>
      <c r="P27" s="314"/>
      <c r="Q27" s="314"/>
      <c r="R27" s="314"/>
      <c r="S27" s="314"/>
      <c r="T27" s="314"/>
      <c r="U27" s="314"/>
      <c r="V27" s="314"/>
      <c r="W27" s="314"/>
      <c r="X27" s="314"/>
      <c r="Y27" s="314"/>
    </row>
    <row r="28" spans="1:25" ht="18" customHeight="1">
      <c r="A28" s="230" t="s">
        <v>147</v>
      </c>
      <c r="B28" s="231" t="s">
        <v>113</v>
      </c>
      <c r="C28" s="231"/>
      <c r="D28" s="231"/>
      <c r="E28" s="231"/>
      <c r="F28" s="231"/>
      <c r="G28" s="231"/>
      <c r="H28" s="231"/>
      <c r="I28" s="231"/>
      <c r="J28" s="231"/>
      <c r="K28" s="231"/>
      <c r="L28" s="231"/>
      <c r="M28" s="231"/>
      <c r="N28" s="231"/>
      <c r="O28" s="231"/>
      <c r="P28" s="231"/>
      <c r="Q28" s="231"/>
      <c r="R28" s="231"/>
      <c r="S28" s="231"/>
      <c r="T28" s="231"/>
      <c r="U28" s="231"/>
      <c r="V28" s="231"/>
      <c r="W28" s="231"/>
      <c r="X28" s="231"/>
      <c r="Y28" s="231"/>
    </row>
    <row r="29" spans="1:25" ht="18" customHeight="1">
      <c r="A29" s="230"/>
      <c r="B29" s="531">
        <f>入力シート【基本情報】!E56</f>
        <v>0</v>
      </c>
      <c r="C29" s="531"/>
      <c r="D29" s="531"/>
      <c r="E29" s="531"/>
      <c r="F29" s="531"/>
      <c r="G29" s="531"/>
      <c r="H29" s="531"/>
      <c r="I29" s="531"/>
      <c r="J29" s="531"/>
      <c r="K29" s="531"/>
      <c r="L29" s="531"/>
      <c r="M29" s="531"/>
      <c r="N29" s="531"/>
      <c r="O29" s="531"/>
      <c r="P29" s="531"/>
      <c r="Q29" s="531"/>
      <c r="R29" s="531"/>
      <c r="S29" s="531"/>
      <c r="T29" s="531"/>
      <c r="U29" s="531"/>
      <c r="V29" s="531"/>
      <c r="W29" s="531"/>
      <c r="X29" s="531"/>
      <c r="Y29" s="531"/>
    </row>
    <row r="30" spans="1:25" ht="18" customHeight="1">
      <c r="A30" s="230"/>
      <c r="B30" s="531"/>
      <c r="C30" s="531"/>
      <c r="D30" s="531"/>
      <c r="E30" s="531"/>
      <c r="F30" s="531"/>
      <c r="G30" s="531"/>
      <c r="H30" s="531"/>
      <c r="I30" s="531"/>
      <c r="J30" s="531"/>
      <c r="K30" s="531"/>
      <c r="L30" s="531"/>
      <c r="M30" s="531"/>
      <c r="N30" s="531"/>
      <c r="O30" s="531"/>
      <c r="P30" s="531"/>
      <c r="Q30" s="531"/>
      <c r="R30" s="531"/>
      <c r="S30" s="531"/>
      <c r="T30" s="531"/>
      <c r="U30" s="531"/>
      <c r="V30" s="531"/>
      <c r="W30" s="531"/>
      <c r="X30" s="531"/>
      <c r="Y30" s="531"/>
    </row>
    <row r="31" spans="1:25" ht="18" customHeight="1">
      <c r="A31" s="230"/>
      <c r="B31" s="531"/>
      <c r="C31" s="531"/>
      <c r="D31" s="531"/>
      <c r="E31" s="531"/>
      <c r="F31" s="531"/>
      <c r="G31" s="531"/>
      <c r="H31" s="531"/>
      <c r="I31" s="531"/>
      <c r="J31" s="531"/>
      <c r="K31" s="531"/>
      <c r="L31" s="531"/>
      <c r="M31" s="531"/>
      <c r="N31" s="531"/>
      <c r="O31" s="531"/>
      <c r="P31" s="531"/>
      <c r="Q31" s="531"/>
      <c r="R31" s="531"/>
      <c r="S31" s="531"/>
      <c r="T31" s="531"/>
      <c r="U31" s="531"/>
      <c r="V31" s="531"/>
      <c r="W31" s="531"/>
      <c r="X31" s="531"/>
      <c r="Y31" s="531"/>
    </row>
    <row r="32" spans="1:25" ht="18" customHeight="1">
      <c r="A32" s="230" t="s">
        <v>148</v>
      </c>
      <c r="B32" s="231" t="s">
        <v>341</v>
      </c>
      <c r="C32" s="231"/>
      <c r="D32" s="231"/>
      <c r="E32" s="231"/>
      <c r="F32" s="231"/>
      <c r="G32" s="231"/>
      <c r="H32" s="231"/>
      <c r="I32" s="231"/>
      <c r="J32" s="231"/>
      <c r="K32" s="231"/>
      <c r="L32" s="231"/>
      <c r="M32" s="231"/>
      <c r="N32" s="231"/>
      <c r="O32" s="231"/>
      <c r="P32" s="231"/>
      <c r="Q32" s="231"/>
      <c r="R32" s="231"/>
      <c r="S32" s="231"/>
      <c r="T32" s="231"/>
      <c r="U32" s="231"/>
      <c r="V32" s="231"/>
      <c r="W32" s="231"/>
      <c r="X32" s="231"/>
      <c r="Y32" s="231"/>
    </row>
    <row r="33" spans="1:25" ht="18" customHeight="1">
      <c r="A33" s="230"/>
      <c r="B33" s="546" t="str">
        <f>"令和"&amp;DBCS(YEAR(入力シート【申請内容】!$K$26)-2018)&amp;"年"&amp;IF(MONTH(入力シート【申請内容】!$K$26)&lt;10,DBCS(MONTH(入力シート【申請内容】!$K$26)),MONTH(入力シート【申請内容】!$K$26))&amp;"月"&amp;IF(DAY(入力シート【申請内容】!$K$26)&lt;10,DBCS(DAY(入力シート【申請内容】!$K$26)),DAY(入力シート【申請内容】!$K$26))&amp;"日から"&amp;"令和"&amp;DBCS(YEAR(入力シート【申請内容】!$K$27)-2018)&amp;"年"&amp;IF(MONTH(入力シート【申請内容】!$K$27)&lt;10,DBCS(MONTH(入力シート【申請内容】!$K$27)),MONTH(入力シート【申請内容】!$K$27))&amp;"月"&amp;IF(DAY(入力シート【申請内容】!$K$27)&lt;10,DBCS(DAY(入力シート【申請内容】!$K$27)),DAY(入力シート【申請内容】!$K$27))&amp;"日"</f>
        <v>令和－１１８年１月０日から令和－１１８年１月０日</v>
      </c>
      <c r="C33" s="546"/>
      <c r="D33" s="546"/>
      <c r="E33" s="546"/>
      <c r="F33" s="546"/>
      <c r="G33" s="546"/>
      <c r="H33" s="546"/>
      <c r="I33" s="546"/>
      <c r="J33" s="546"/>
      <c r="K33" s="546"/>
      <c r="L33" s="546"/>
      <c r="M33" s="546"/>
      <c r="N33" s="546"/>
      <c r="O33" s="546"/>
      <c r="P33" s="546"/>
      <c r="Q33" s="546"/>
      <c r="R33" s="546"/>
      <c r="S33" s="546"/>
      <c r="T33" s="546"/>
      <c r="U33" s="546"/>
      <c r="V33" s="546"/>
      <c r="W33" s="546"/>
      <c r="X33" s="546"/>
      <c r="Y33" s="546"/>
    </row>
    <row r="34" spans="1:25" ht="18" customHeight="1">
      <c r="A34" s="230"/>
      <c r="B34" s="546"/>
      <c r="C34" s="546"/>
      <c r="D34" s="546"/>
      <c r="E34" s="546"/>
      <c r="F34" s="546"/>
      <c r="G34" s="546"/>
      <c r="H34" s="546"/>
      <c r="I34" s="546"/>
      <c r="J34" s="546"/>
      <c r="K34" s="546"/>
      <c r="L34" s="546"/>
      <c r="M34" s="546"/>
      <c r="N34" s="546"/>
      <c r="O34" s="546"/>
      <c r="P34" s="546"/>
      <c r="Q34" s="546"/>
      <c r="R34" s="546"/>
      <c r="S34" s="546"/>
      <c r="T34" s="546"/>
      <c r="U34" s="546"/>
      <c r="V34" s="546"/>
      <c r="W34" s="546"/>
      <c r="X34" s="546"/>
      <c r="Y34" s="546"/>
    </row>
    <row r="35" spans="1:25" ht="18" customHeight="1">
      <c r="A35" s="230"/>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row>
    <row r="36" spans="1:25" ht="18" customHeight="1">
      <c r="A36" s="230"/>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row>
    <row r="37" spans="1:25" ht="18" customHeight="1">
      <c r="A37" s="230"/>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row>
    <row r="38" spans="1:25" ht="18" customHeight="1">
      <c r="A38" s="230"/>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row>
    <row r="39" spans="1:25" ht="18" customHeight="1">
      <c r="A39" s="230"/>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row>
    <row r="40" spans="1:25" ht="18" customHeight="1">
      <c r="A40" s="230"/>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row>
    <row r="41" spans="1:25" ht="17.149999999999999" customHeight="1">
      <c r="A41" s="230"/>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row>
    <row r="42" spans="1:25" ht="17.149999999999999" customHeight="1">
      <c r="A42" s="230"/>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row>
    <row r="43" spans="1:25" ht="17.149999999999999" customHeight="1">
      <c r="A43" s="230"/>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row>
    <row r="44" spans="1:25" ht="17.149999999999999" customHeight="1">
      <c r="A44" s="230"/>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row>
    <row r="45" spans="1:25" ht="17.149999999999999" customHeight="1">
      <c r="A45" s="230"/>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row>
    <row r="46" spans="1:25" ht="17.149999999999999" customHeight="1">
      <c r="A46" s="230"/>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row>
    <row r="47" spans="1:25" ht="17.149999999999999" customHeight="1">
      <c r="A47" s="230"/>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row>
    <row r="48" spans="1:25" ht="17.149999999999999" customHeight="1">
      <c r="A48" s="230"/>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row>
    <row r="49" spans="1:25" ht="17.149999999999999" customHeight="1">
      <c r="A49" s="230"/>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row>
    <row r="50" spans="1:25" ht="17.149999999999999" customHeight="1">
      <c r="A50" s="230"/>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row>
    <row r="51" spans="1:25" ht="17.149999999999999" customHeight="1">
      <c r="A51" s="230"/>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row>
    <row r="52" spans="1:25" ht="17.149999999999999" customHeight="1">
      <c r="A52" s="230"/>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row>
    <row r="53" spans="1:25" ht="17.149999999999999" customHeight="1">
      <c r="A53" s="230"/>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row>
    <row r="54" spans="1:25" ht="17.149999999999999" customHeight="1">
      <c r="A54" s="230"/>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row>
    <row r="55" spans="1:25" ht="17.149999999999999" customHeight="1">
      <c r="A55" s="230"/>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row>
    <row r="56" spans="1:25" ht="17.149999999999999" customHeight="1">
      <c r="A56" s="230"/>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row>
    <row r="57" spans="1:25" ht="17.149999999999999" customHeight="1">
      <c r="A57" s="230"/>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row>
    <row r="58" spans="1:25" ht="17.149999999999999" customHeight="1">
      <c r="A58" s="230"/>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row>
    <row r="59" spans="1:25" ht="17.149999999999999" customHeight="1">
      <c r="A59" s="230"/>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row>
    <row r="60" spans="1:25" ht="17.149999999999999" customHeight="1">
      <c r="A60" s="230"/>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row>
    <row r="61" spans="1:25" ht="17.149999999999999" customHeight="1">
      <c r="A61" s="230"/>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row>
    <row r="62" spans="1:25" ht="17.149999999999999" customHeight="1">
      <c r="A62" s="230"/>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row>
    <row r="63" spans="1:25" ht="17.149999999999999" customHeight="1">
      <c r="A63" s="230"/>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row>
    <row r="64" spans="1:25" ht="17.149999999999999" customHeight="1">
      <c r="A64" s="230"/>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row>
    <row r="65" spans="1:25" ht="17.149999999999999" customHeight="1">
      <c r="A65" s="230"/>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row>
    <row r="66" spans="1:25" ht="17.149999999999999" customHeight="1">
      <c r="A66" s="230"/>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row>
  </sheetData>
  <mergeCells count="16">
    <mergeCell ref="H7:J7"/>
    <mergeCell ref="A1:C1"/>
    <mergeCell ref="D1:Y1"/>
    <mergeCell ref="A4:Y4"/>
    <mergeCell ref="A2:Y2"/>
    <mergeCell ref="Q3:Y3"/>
    <mergeCell ref="L7:Y7"/>
    <mergeCell ref="L8:Y8"/>
    <mergeCell ref="B33:Y34"/>
    <mergeCell ref="B26:Y27"/>
    <mergeCell ref="B21:Y24"/>
    <mergeCell ref="L9:Y9"/>
    <mergeCell ref="A12:Y12"/>
    <mergeCell ref="A15:Y15"/>
    <mergeCell ref="A18:Y18"/>
    <mergeCell ref="B29:Y31"/>
  </mergeCells>
  <phoneticPr fontId="1"/>
  <pageMargins left="0.78740157480314965" right="0.59055118110236227" top="0.94488188976377963" bottom="0.9448818897637796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40F19-F1CC-44C7-AD17-3B784419E373}">
  <sheetPr codeName="Sheet18">
    <tabColor theme="8" tint="0.79998168889431442"/>
  </sheetPr>
  <dimension ref="A1"/>
  <sheetViews>
    <sheetView workbookViewId="0">
      <selection activeCell="A25" sqref="A25:Y25"/>
    </sheetView>
  </sheetViews>
  <sheetFormatPr defaultRowHeight="18"/>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46858-C86A-4E07-9890-D4D9275AAE7D}">
  <sheetPr codeName="Sheet15">
    <tabColor rgb="FFFFCCFF"/>
  </sheetPr>
  <dimension ref="A1:Y62"/>
  <sheetViews>
    <sheetView view="pageBreakPreview" zoomScale="85" zoomScaleNormal="100" zoomScaleSheetLayoutView="85" zoomScalePageLayoutView="70" workbookViewId="0">
      <selection activeCell="J23" sqref="J23:O23"/>
    </sheetView>
  </sheetViews>
  <sheetFormatPr defaultColWidth="3.08203125" defaultRowHeight="17.149999999999999" customHeight="1"/>
  <cols>
    <col min="1" max="16384" width="3.08203125" style="228"/>
  </cols>
  <sheetData>
    <row r="1" spans="1:25" ht="17.149999999999999" customHeight="1">
      <c r="A1" s="341" t="s">
        <v>0</v>
      </c>
      <c r="B1" s="341"/>
      <c r="C1" s="341"/>
      <c r="D1" s="378" t="str">
        <f>"【"&amp;入力シート【基本情報】!E27&amp;"】"</f>
        <v>【】</v>
      </c>
      <c r="E1" s="378"/>
      <c r="F1" s="378"/>
      <c r="G1" s="378"/>
      <c r="H1" s="378"/>
      <c r="I1" s="378"/>
      <c r="J1" s="378"/>
      <c r="K1" s="378"/>
      <c r="L1" s="378"/>
      <c r="M1" s="378"/>
      <c r="N1" s="378"/>
      <c r="O1" s="378"/>
      <c r="P1" s="378"/>
      <c r="Q1" s="378"/>
      <c r="R1" s="378"/>
      <c r="S1" s="378"/>
      <c r="T1" s="378"/>
      <c r="U1" s="378"/>
      <c r="V1" s="378"/>
      <c r="W1" s="378"/>
      <c r="X1" s="378"/>
      <c r="Y1" s="378"/>
    </row>
    <row r="2" spans="1:25" ht="17.149999999999999" customHeight="1">
      <c r="A2" s="317" t="s">
        <v>114</v>
      </c>
      <c r="B2" s="317"/>
      <c r="C2" s="317"/>
      <c r="D2" s="317"/>
      <c r="E2" s="317"/>
      <c r="F2" s="317"/>
      <c r="G2" s="317"/>
      <c r="H2" s="317"/>
      <c r="I2" s="317"/>
      <c r="J2" s="317"/>
      <c r="K2" s="317"/>
      <c r="L2" s="317"/>
      <c r="M2" s="317"/>
      <c r="N2" s="317"/>
      <c r="O2" s="317"/>
      <c r="P2" s="317"/>
      <c r="Q2" s="317"/>
      <c r="R2" s="317"/>
      <c r="S2" s="317"/>
      <c r="T2" s="317"/>
      <c r="U2" s="317"/>
      <c r="V2" s="317"/>
      <c r="W2" s="317"/>
      <c r="X2" s="317"/>
      <c r="Y2" s="317"/>
    </row>
    <row r="3" spans="1:25" ht="17.149999999999999" customHeight="1">
      <c r="Q3" s="319" t="str">
        <f>"令和"&amp;DBCS(YEAR(入力シート【基本情報】!$E$63)-2018)&amp;"年"&amp;DBCS(MONTH(入力シート【基本情報】!$E$63))&amp;"月"&amp;DBCS(DAY(入力シート【基本情報】!$E$63))&amp;"日　"</f>
        <v>令和－１１８年１月０日　</v>
      </c>
      <c r="R3" s="319"/>
      <c r="S3" s="319"/>
      <c r="T3" s="319"/>
      <c r="U3" s="319"/>
      <c r="V3" s="319"/>
      <c r="W3" s="319"/>
      <c r="X3" s="319"/>
      <c r="Y3" s="319"/>
    </row>
    <row r="4" spans="1:25" ht="17.149999999999999" customHeight="1">
      <c r="A4" s="320"/>
      <c r="B4" s="320"/>
      <c r="C4" s="320"/>
      <c r="D4" s="320"/>
      <c r="E4" s="320"/>
      <c r="F4" s="320"/>
      <c r="G4" s="320"/>
      <c r="H4" s="320"/>
      <c r="I4" s="320"/>
      <c r="J4" s="320"/>
      <c r="K4" s="320"/>
      <c r="L4" s="320"/>
      <c r="M4" s="320"/>
      <c r="N4" s="320"/>
      <c r="O4" s="320"/>
      <c r="P4" s="320"/>
      <c r="Q4" s="320"/>
      <c r="R4" s="320"/>
      <c r="S4" s="320"/>
      <c r="T4" s="320"/>
      <c r="U4" s="320"/>
      <c r="V4" s="320"/>
      <c r="W4" s="320"/>
      <c r="X4" s="320"/>
      <c r="Y4" s="320"/>
    </row>
    <row r="5" spans="1:25" ht="17.149999999999999" customHeight="1">
      <c r="A5" s="228" t="s">
        <v>1</v>
      </c>
    </row>
    <row r="7" spans="1:25" ht="17.149999999999999" customHeight="1">
      <c r="H7" s="321" t="s">
        <v>2</v>
      </c>
      <c r="I7" s="321"/>
      <c r="J7" s="321"/>
      <c r="L7" s="317">
        <f>入力シート【基本情報】!E7</f>
        <v>0</v>
      </c>
      <c r="M7" s="317"/>
      <c r="N7" s="317"/>
      <c r="O7" s="317"/>
      <c r="P7" s="317"/>
      <c r="Q7" s="317"/>
      <c r="R7" s="317"/>
      <c r="S7" s="317"/>
      <c r="T7" s="317"/>
      <c r="U7" s="317"/>
      <c r="V7" s="317"/>
      <c r="W7" s="317"/>
      <c r="X7" s="317"/>
      <c r="Y7" s="317"/>
    </row>
    <row r="8" spans="1:25" ht="17.149999999999999" customHeight="1">
      <c r="L8" s="317">
        <f>入力シート【基本情報】!E6</f>
        <v>0</v>
      </c>
      <c r="M8" s="317"/>
      <c r="N8" s="317"/>
      <c r="O8" s="317"/>
      <c r="P8" s="317"/>
      <c r="Q8" s="317"/>
      <c r="R8" s="317"/>
      <c r="S8" s="317"/>
      <c r="T8" s="317"/>
      <c r="U8" s="317"/>
      <c r="V8" s="317"/>
      <c r="W8" s="317"/>
      <c r="X8" s="317"/>
      <c r="Y8" s="317"/>
    </row>
    <row r="9" spans="1:25" ht="17.149999999999999" customHeight="1">
      <c r="L9" s="317" t="str">
        <f>入力シート【基本情報】!E8&amp;"　"&amp;入力シート【基本情報】!E9</f>
        <v>　</v>
      </c>
      <c r="M9" s="317"/>
      <c r="N9" s="317">
        <f>入力シート【基本情報】!E7</f>
        <v>0</v>
      </c>
      <c r="O9" s="317"/>
      <c r="P9" s="317"/>
      <c r="Q9" s="317"/>
      <c r="R9" s="317"/>
      <c r="S9" s="317"/>
      <c r="T9" s="317"/>
      <c r="U9" s="317"/>
      <c r="V9" s="317"/>
      <c r="W9" s="317"/>
      <c r="X9" s="317"/>
      <c r="Y9" s="317"/>
    </row>
    <row r="10" spans="1:25" ht="17.149999999999999" customHeight="1">
      <c r="O10" s="229"/>
      <c r="P10" s="229"/>
      <c r="Q10" s="229"/>
      <c r="R10" s="229"/>
      <c r="S10" s="229"/>
      <c r="T10" s="229"/>
      <c r="U10" s="229"/>
      <c r="V10" s="229"/>
      <c r="W10" s="229"/>
      <c r="X10" s="229"/>
      <c r="Y10" s="229"/>
    </row>
    <row r="11" spans="1:25" ht="17.149999999999999" customHeight="1">
      <c r="O11" s="229"/>
      <c r="P11" s="229"/>
      <c r="Q11" s="229"/>
      <c r="R11" s="229"/>
      <c r="S11" s="229"/>
      <c r="T11" s="229"/>
      <c r="U11" s="229"/>
      <c r="V11" s="229"/>
      <c r="W11" s="229"/>
      <c r="X11" s="229"/>
      <c r="Y11" s="229"/>
    </row>
    <row r="12" spans="1:25" ht="17.149999999999999" customHeight="1">
      <c r="A12" s="380" t="s">
        <v>394</v>
      </c>
      <c r="B12" s="380"/>
      <c r="C12" s="380"/>
      <c r="D12" s="380"/>
      <c r="E12" s="380"/>
      <c r="F12" s="380"/>
      <c r="G12" s="380"/>
      <c r="H12" s="380"/>
      <c r="I12" s="380"/>
      <c r="J12" s="380"/>
      <c r="K12" s="380"/>
      <c r="L12" s="380"/>
      <c r="M12" s="380"/>
      <c r="N12" s="380"/>
      <c r="O12" s="380"/>
      <c r="P12" s="380"/>
      <c r="Q12" s="380"/>
      <c r="R12" s="380"/>
      <c r="S12" s="380"/>
      <c r="T12" s="380"/>
      <c r="U12" s="380"/>
      <c r="V12" s="380"/>
      <c r="W12" s="380"/>
      <c r="X12" s="380"/>
      <c r="Y12" s="380"/>
    </row>
    <row r="15" spans="1:25" ht="50.5" customHeight="1">
      <c r="A15" s="318"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amp;IF(入力シート【基本情報】!$E$41&lt;DATE(2027,1,1),"京都府指令８指第","京都府指令９指第")&amp;入力シート【基本情報】!E42&amp;"号で交付決定があった上記事業について実施しましたので、京都府建設業等人手不足対策支援事業補助金交付要領に基づき、下記のとおり報告します。"</f>
        <v>　令和－１１８年１月０日付け京都府指令８指第号で交付決定があった上記事業について実施しましたので、京都府建設業等人手不足対策支援事業補助金交付要領に基づき、下記のとおり報告します。</v>
      </c>
      <c r="B15" s="318"/>
      <c r="C15" s="318"/>
      <c r="D15" s="318"/>
      <c r="E15" s="318"/>
      <c r="F15" s="318"/>
      <c r="G15" s="318"/>
      <c r="H15" s="318"/>
      <c r="I15" s="318"/>
      <c r="J15" s="318"/>
      <c r="K15" s="318"/>
      <c r="L15" s="318"/>
      <c r="M15" s="318"/>
      <c r="N15" s="318"/>
      <c r="O15" s="318"/>
      <c r="P15" s="318"/>
      <c r="Q15" s="318"/>
      <c r="R15" s="318"/>
      <c r="S15" s="318"/>
      <c r="T15" s="318"/>
      <c r="U15" s="318"/>
      <c r="V15" s="318"/>
      <c r="W15" s="318"/>
      <c r="X15" s="318"/>
      <c r="Y15" s="318"/>
    </row>
    <row r="18" spans="1:25" ht="18" customHeight="1">
      <c r="A18" s="380" t="s">
        <v>4</v>
      </c>
      <c r="B18" s="380"/>
      <c r="C18" s="380"/>
      <c r="D18" s="380"/>
      <c r="E18" s="380"/>
      <c r="F18" s="380"/>
      <c r="G18" s="380"/>
      <c r="H18" s="380"/>
      <c r="I18" s="380"/>
      <c r="J18" s="380"/>
      <c r="K18" s="380"/>
      <c r="L18" s="380"/>
      <c r="M18" s="380"/>
      <c r="N18" s="380"/>
      <c r="O18" s="380"/>
      <c r="P18" s="380"/>
      <c r="Q18" s="380"/>
      <c r="R18" s="380"/>
      <c r="S18" s="380"/>
      <c r="T18" s="380"/>
      <c r="U18" s="380"/>
      <c r="V18" s="380"/>
      <c r="W18" s="380"/>
      <c r="X18" s="380"/>
      <c r="Y18" s="380"/>
    </row>
    <row r="19" spans="1:25" ht="18" customHeight="1">
      <c r="A19" s="229"/>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row>
    <row r="20" spans="1:25" ht="18" customHeight="1">
      <c r="A20" s="230" t="s">
        <v>5</v>
      </c>
      <c r="B20" s="231" t="s">
        <v>115</v>
      </c>
      <c r="C20" s="231"/>
      <c r="D20" s="231"/>
      <c r="E20" s="231"/>
      <c r="F20" s="231"/>
      <c r="G20" s="231"/>
      <c r="H20" s="231"/>
      <c r="I20" s="231"/>
      <c r="J20" s="231"/>
      <c r="K20" s="231"/>
      <c r="L20" s="231"/>
      <c r="M20" s="231"/>
      <c r="N20" s="231"/>
      <c r="O20" s="231"/>
      <c r="P20" s="231"/>
      <c r="Q20" s="231"/>
      <c r="R20" s="231"/>
      <c r="S20" s="231"/>
      <c r="T20" s="231"/>
      <c r="U20" s="231"/>
      <c r="V20" s="231"/>
      <c r="W20" s="231"/>
      <c r="X20" s="231"/>
      <c r="Y20" s="231"/>
    </row>
    <row r="21" spans="1:25" ht="18" customHeight="1">
      <c r="A21" s="230"/>
      <c r="B21" s="231" t="s">
        <v>116</v>
      </c>
      <c r="C21" s="231"/>
      <c r="D21" s="231"/>
      <c r="E21" s="231"/>
      <c r="F21" s="231"/>
      <c r="G21" s="231"/>
      <c r="H21" s="231"/>
      <c r="I21" s="231"/>
      <c r="J21" s="390">
        <f>入力シート【基本情報】!E43</f>
        <v>0</v>
      </c>
      <c r="K21" s="390"/>
      <c r="L21" s="390"/>
      <c r="M21" s="390"/>
      <c r="N21" s="390"/>
      <c r="O21" s="390"/>
      <c r="P21" s="228" t="s">
        <v>15</v>
      </c>
      <c r="Q21" s="231"/>
      <c r="R21" s="231"/>
      <c r="S21" s="231"/>
      <c r="T21" s="231"/>
      <c r="U21" s="231"/>
      <c r="V21" s="231"/>
      <c r="W21" s="231"/>
      <c r="X21" s="231"/>
      <c r="Y21" s="231"/>
    </row>
    <row r="22" spans="1:25" ht="18" customHeight="1">
      <c r="A22" s="230" t="s">
        <v>151</v>
      </c>
      <c r="B22" s="231" t="s">
        <v>152</v>
      </c>
      <c r="C22" s="231"/>
      <c r="D22" s="231"/>
      <c r="E22" s="231"/>
      <c r="F22" s="231"/>
      <c r="G22" s="231"/>
      <c r="H22" s="231"/>
      <c r="I22" s="231"/>
      <c r="J22" s="547" t="str">
        <f>IF(入力シート【基本情報】!E50="","",第５号様式_実績報告書!J23)</f>
        <v/>
      </c>
      <c r="K22" s="547"/>
      <c r="L22" s="547"/>
      <c r="M22" s="547"/>
      <c r="N22" s="547"/>
      <c r="O22" s="547"/>
      <c r="P22" s="228" t="s">
        <v>15</v>
      </c>
      <c r="Q22" s="231" t="s">
        <v>153</v>
      </c>
      <c r="R22" s="231"/>
      <c r="S22" s="231"/>
      <c r="T22" s="231"/>
      <c r="U22" s="231"/>
      <c r="V22" s="231"/>
      <c r="W22" s="231"/>
      <c r="X22" s="231"/>
      <c r="Y22" s="231"/>
    </row>
    <row r="23" spans="1:25" ht="18" customHeight="1">
      <c r="A23" s="230"/>
      <c r="B23" s="231" t="s">
        <v>117</v>
      </c>
      <c r="C23" s="231"/>
      <c r="D23" s="231"/>
      <c r="E23" s="231"/>
      <c r="F23" s="231"/>
      <c r="G23" s="231"/>
      <c r="H23" s="231"/>
      <c r="I23" s="231"/>
      <c r="J23" s="547" t="str">
        <f>'第２号様式別紙１ 所要額調書'!I39</f>
        <v>-</v>
      </c>
      <c r="K23" s="547"/>
      <c r="L23" s="547"/>
      <c r="M23" s="547"/>
      <c r="N23" s="547"/>
      <c r="O23" s="547"/>
      <c r="P23" s="228" t="s">
        <v>15</v>
      </c>
      <c r="Q23" s="231"/>
      <c r="R23" s="231"/>
      <c r="S23" s="231"/>
      <c r="T23" s="231"/>
      <c r="U23" s="231"/>
      <c r="V23" s="231"/>
      <c r="W23" s="231"/>
      <c r="X23" s="231"/>
      <c r="Y23" s="231"/>
    </row>
    <row r="24" spans="1:25" ht="18" customHeight="1">
      <c r="A24" s="230"/>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row>
    <row r="25" spans="1:25" ht="18" customHeight="1">
      <c r="A25" s="230" t="s">
        <v>6</v>
      </c>
      <c r="B25" s="231" t="s">
        <v>118</v>
      </c>
      <c r="C25" s="231"/>
      <c r="D25" s="231"/>
      <c r="E25" s="231"/>
      <c r="F25" s="231"/>
      <c r="G25" s="231"/>
      <c r="H25" s="231"/>
      <c r="I25" s="231"/>
      <c r="J25" s="231"/>
      <c r="K25" s="231"/>
      <c r="L25" s="231"/>
      <c r="M25" s="231"/>
      <c r="N25" s="231"/>
      <c r="O25" s="231"/>
      <c r="P25" s="231"/>
      <c r="Q25" s="231"/>
      <c r="R25" s="231"/>
      <c r="S25" s="231"/>
      <c r="T25" s="231"/>
      <c r="U25" s="231"/>
      <c r="V25" s="231"/>
      <c r="W25" s="231"/>
      <c r="X25" s="231"/>
      <c r="Y25" s="231"/>
    </row>
    <row r="26" spans="1:25" ht="18" customHeight="1">
      <c r="A26" s="387" t="s">
        <v>23</v>
      </c>
      <c r="B26" s="388"/>
      <c r="C26" s="388"/>
      <c r="D26" s="388"/>
      <c r="E26" s="388"/>
      <c r="F26" s="388"/>
      <c r="G26" s="388"/>
      <c r="H26" s="388"/>
      <c r="I26" s="388"/>
      <c r="J26" s="388"/>
      <c r="K26" s="388"/>
      <c r="L26" s="388"/>
      <c r="M26" s="388"/>
      <c r="N26" s="388"/>
      <c r="O26" s="388"/>
      <c r="P26" s="388"/>
      <c r="Q26" s="388"/>
      <c r="R26" s="388"/>
      <c r="S26" s="388"/>
      <c r="T26" s="388"/>
      <c r="U26" s="388"/>
      <c r="V26" s="388"/>
      <c r="W26" s="389"/>
      <c r="X26" s="330" t="s">
        <v>25</v>
      </c>
      <c r="Y26" s="330"/>
    </row>
    <row r="27" spans="1:25" ht="37" customHeight="1">
      <c r="A27" s="383" t="s">
        <v>28</v>
      </c>
      <c r="B27" s="384"/>
      <c r="C27" s="385" t="s">
        <v>375</v>
      </c>
      <c r="D27" s="385"/>
      <c r="E27" s="385"/>
      <c r="F27" s="385"/>
      <c r="G27" s="385"/>
      <c r="H27" s="385"/>
      <c r="I27" s="385"/>
      <c r="J27" s="385"/>
      <c r="K27" s="385"/>
      <c r="L27" s="385"/>
      <c r="M27" s="385"/>
      <c r="N27" s="385"/>
      <c r="O27" s="385"/>
      <c r="P27" s="385"/>
      <c r="Q27" s="385"/>
      <c r="R27" s="385"/>
      <c r="S27" s="385"/>
      <c r="T27" s="385"/>
      <c r="U27" s="385"/>
      <c r="V27" s="385"/>
      <c r="W27" s="386"/>
      <c r="X27" s="330" t="s">
        <v>414</v>
      </c>
      <c r="Y27" s="330"/>
    </row>
    <row r="28" spans="1:25" ht="18" customHeight="1">
      <c r="A28" s="383" t="s">
        <v>29</v>
      </c>
      <c r="B28" s="384"/>
      <c r="C28" s="385" t="s">
        <v>17</v>
      </c>
      <c r="D28" s="385"/>
      <c r="E28" s="385"/>
      <c r="F28" s="385"/>
      <c r="G28" s="385"/>
      <c r="H28" s="385"/>
      <c r="I28" s="385"/>
      <c r="J28" s="385"/>
      <c r="K28" s="385"/>
      <c r="L28" s="385"/>
      <c r="M28" s="385"/>
      <c r="N28" s="385"/>
      <c r="O28" s="385"/>
      <c r="P28" s="385"/>
      <c r="Q28" s="385"/>
      <c r="R28" s="385"/>
      <c r="S28" s="385"/>
      <c r="T28" s="385"/>
      <c r="U28" s="385"/>
      <c r="V28" s="385"/>
      <c r="W28" s="386"/>
      <c r="X28" s="330" t="s">
        <v>414</v>
      </c>
      <c r="Y28" s="330"/>
    </row>
    <row r="29" spans="1:25" ht="18" customHeight="1">
      <c r="A29" s="383" t="s">
        <v>30</v>
      </c>
      <c r="B29" s="384"/>
      <c r="C29" s="385" t="s">
        <v>119</v>
      </c>
      <c r="D29" s="385"/>
      <c r="E29" s="385"/>
      <c r="F29" s="385"/>
      <c r="G29" s="385"/>
      <c r="H29" s="385"/>
      <c r="I29" s="385"/>
      <c r="J29" s="385"/>
      <c r="K29" s="385"/>
      <c r="L29" s="385"/>
      <c r="M29" s="385"/>
      <c r="N29" s="385"/>
      <c r="O29" s="385"/>
      <c r="P29" s="385"/>
      <c r="Q29" s="385"/>
      <c r="R29" s="385"/>
      <c r="S29" s="385"/>
      <c r="T29" s="385"/>
      <c r="U29" s="385"/>
      <c r="V29" s="385"/>
      <c r="W29" s="386"/>
      <c r="X29" s="330" t="s">
        <v>414</v>
      </c>
      <c r="Y29" s="330"/>
    </row>
    <row r="30" spans="1:25" ht="37" customHeight="1">
      <c r="A30" s="383" t="s">
        <v>31</v>
      </c>
      <c r="B30" s="384"/>
      <c r="C30" s="385" t="s">
        <v>410</v>
      </c>
      <c r="D30" s="385"/>
      <c r="E30" s="385"/>
      <c r="F30" s="385"/>
      <c r="G30" s="385"/>
      <c r="H30" s="385"/>
      <c r="I30" s="385"/>
      <c r="J30" s="385"/>
      <c r="K30" s="385"/>
      <c r="L30" s="385"/>
      <c r="M30" s="385"/>
      <c r="N30" s="385"/>
      <c r="O30" s="385"/>
      <c r="P30" s="385"/>
      <c r="Q30" s="385"/>
      <c r="R30" s="385"/>
      <c r="S30" s="385"/>
      <c r="T30" s="385"/>
      <c r="U30" s="385"/>
      <c r="V30" s="385"/>
      <c r="W30" s="386"/>
      <c r="X30" s="330" t="str">
        <f>IF(入力シート【申請内容】!L7&gt;0,"○","－")</f>
        <v>－</v>
      </c>
      <c r="Y30" s="330"/>
    </row>
    <row r="31" spans="1:25" ht="37" customHeight="1">
      <c r="A31" s="383" t="s">
        <v>32</v>
      </c>
      <c r="B31" s="384"/>
      <c r="C31" s="385" t="s">
        <v>412</v>
      </c>
      <c r="D31" s="385"/>
      <c r="E31" s="385"/>
      <c r="F31" s="385"/>
      <c r="G31" s="385"/>
      <c r="H31" s="385"/>
      <c r="I31" s="385"/>
      <c r="J31" s="385"/>
      <c r="K31" s="385"/>
      <c r="L31" s="385"/>
      <c r="M31" s="385"/>
      <c r="N31" s="385"/>
      <c r="O31" s="385"/>
      <c r="P31" s="385"/>
      <c r="Q31" s="385"/>
      <c r="R31" s="385"/>
      <c r="S31" s="385"/>
      <c r="T31" s="385"/>
      <c r="U31" s="385"/>
      <c r="V31" s="385"/>
      <c r="W31" s="386"/>
      <c r="X31" s="330" t="str">
        <f>IF(SUM(入力シート【申請内容】!E35:H35)&gt;0,"－","○")</f>
        <v>○</v>
      </c>
      <c r="Y31" s="330"/>
    </row>
    <row r="32" spans="1:25" ht="18" customHeight="1">
      <c r="A32" s="383" t="s">
        <v>33</v>
      </c>
      <c r="B32" s="384"/>
      <c r="C32" s="385" t="s">
        <v>430</v>
      </c>
      <c r="D32" s="385"/>
      <c r="E32" s="385"/>
      <c r="F32" s="385"/>
      <c r="G32" s="385"/>
      <c r="H32" s="385"/>
      <c r="I32" s="385"/>
      <c r="J32" s="385"/>
      <c r="K32" s="385"/>
      <c r="L32" s="385"/>
      <c r="M32" s="385"/>
      <c r="N32" s="385"/>
      <c r="O32" s="385"/>
      <c r="P32" s="385"/>
      <c r="Q32" s="385"/>
      <c r="R32" s="385"/>
      <c r="S32" s="385"/>
      <c r="T32" s="385"/>
      <c r="U32" s="385"/>
      <c r="V32" s="385"/>
      <c r="W32" s="386"/>
      <c r="X32" s="330" t="s">
        <v>414</v>
      </c>
      <c r="Y32" s="330"/>
    </row>
    <row r="33" spans="1:25" ht="18" customHeight="1"/>
    <row r="34" spans="1:25" ht="18" customHeight="1">
      <c r="A34" s="230"/>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row>
    <row r="35" spans="1:25" ht="18" customHeight="1">
      <c r="A35" s="230"/>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row>
    <row r="36" spans="1:25" ht="18" customHeight="1">
      <c r="A36" s="230"/>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row>
    <row r="37" spans="1:25" ht="17.149999999999999" customHeight="1">
      <c r="A37" s="230"/>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row>
    <row r="38" spans="1:25" ht="17.149999999999999" customHeight="1">
      <c r="A38" s="230"/>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row>
    <row r="39" spans="1:25" ht="17.149999999999999" customHeight="1">
      <c r="A39" s="230"/>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row>
    <row r="40" spans="1:25" ht="17.149999999999999" customHeight="1">
      <c r="A40" s="230"/>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row>
    <row r="41" spans="1:25" ht="17.149999999999999" customHeight="1">
      <c r="A41" s="230"/>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row>
    <row r="42" spans="1:25" ht="17.149999999999999" customHeight="1">
      <c r="A42" s="230"/>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row>
    <row r="43" spans="1:25" ht="17.149999999999999" customHeight="1">
      <c r="A43" s="230"/>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row>
    <row r="44" spans="1:25" ht="17.149999999999999" customHeight="1">
      <c r="A44" s="230"/>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row>
    <row r="45" spans="1:25" ht="17.149999999999999" customHeight="1">
      <c r="A45" s="230"/>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row>
    <row r="46" spans="1:25" ht="17.149999999999999" customHeight="1">
      <c r="A46" s="230"/>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row>
    <row r="47" spans="1:25" ht="17.149999999999999" customHeight="1">
      <c r="A47" s="230"/>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row>
    <row r="48" spans="1:25" ht="17.149999999999999" customHeight="1">
      <c r="A48" s="230"/>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row>
    <row r="49" spans="1:25" ht="17.149999999999999" customHeight="1">
      <c r="A49" s="230"/>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row>
    <row r="50" spans="1:25" ht="17.149999999999999" customHeight="1">
      <c r="A50" s="230"/>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row>
    <row r="51" spans="1:25" ht="17.149999999999999" customHeight="1">
      <c r="A51" s="230"/>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row>
    <row r="52" spans="1:25" ht="17.149999999999999" customHeight="1">
      <c r="A52" s="230"/>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row>
    <row r="53" spans="1:25" ht="17.149999999999999" customHeight="1">
      <c r="A53" s="230"/>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row>
    <row r="54" spans="1:25" ht="17.149999999999999" customHeight="1">
      <c r="A54" s="230"/>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row>
    <row r="55" spans="1:25" ht="17.149999999999999" customHeight="1">
      <c r="A55" s="230"/>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row>
    <row r="56" spans="1:25" ht="17.149999999999999" customHeight="1">
      <c r="A56" s="230"/>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row>
    <row r="57" spans="1:25" ht="17.149999999999999" customHeight="1">
      <c r="A57" s="230"/>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row>
    <row r="58" spans="1:25" ht="17.149999999999999" customHeight="1">
      <c r="A58" s="230"/>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row>
    <row r="59" spans="1:25" ht="17.149999999999999" customHeight="1">
      <c r="A59" s="230"/>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row>
    <row r="60" spans="1:25" ht="17.149999999999999" customHeight="1">
      <c r="A60" s="230"/>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row>
    <row r="61" spans="1:25" ht="17.149999999999999" customHeight="1">
      <c r="A61" s="230"/>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row>
    <row r="62" spans="1:25" ht="17.149999999999999" customHeight="1">
      <c r="A62" s="230"/>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row>
  </sheetData>
  <mergeCells count="35">
    <mergeCell ref="L8:Y8"/>
    <mergeCell ref="A1:C1"/>
    <mergeCell ref="D1:Y1"/>
    <mergeCell ref="J23:O23"/>
    <mergeCell ref="A2:Y2"/>
    <mergeCell ref="Q3:Y3"/>
    <mergeCell ref="A4:Y4"/>
    <mergeCell ref="L9:Y9"/>
    <mergeCell ref="A12:Y12"/>
    <mergeCell ref="A15:Y15"/>
    <mergeCell ref="A18:Y18"/>
    <mergeCell ref="J21:O21"/>
    <mergeCell ref="J22:O22"/>
    <mergeCell ref="H7:J7"/>
    <mergeCell ref="L7:Y7"/>
    <mergeCell ref="A32:B32"/>
    <mergeCell ref="C32:W32"/>
    <mergeCell ref="X32:Y32"/>
    <mergeCell ref="A30:B30"/>
    <mergeCell ref="C30:W30"/>
    <mergeCell ref="X30:Y30"/>
    <mergeCell ref="A31:B31"/>
    <mergeCell ref="C31:W31"/>
    <mergeCell ref="X31:Y31"/>
    <mergeCell ref="A29:B29"/>
    <mergeCell ref="C29:W29"/>
    <mergeCell ref="X29:Y29"/>
    <mergeCell ref="A26:W26"/>
    <mergeCell ref="X26:Y26"/>
    <mergeCell ref="A27:B27"/>
    <mergeCell ref="C27:W27"/>
    <mergeCell ref="X27:Y27"/>
    <mergeCell ref="A28:B28"/>
    <mergeCell ref="C28:W28"/>
    <mergeCell ref="X28:Y28"/>
  </mergeCells>
  <phoneticPr fontId="1"/>
  <pageMargins left="0.78740157480314965" right="0.59055118110236227" top="0.94488188976377963" bottom="0.9448818897637796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C4FBB-891E-4C83-B880-E5761F48168D}">
  <sheetPr codeName="Sheet16">
    <tabColor rgb="FFFFCCFF"/>
  </sheetPr>
  <dimension ref="A1:AF15"/>
  <sheetViews>
    <sheetView view="pageBreakPreview" zoomScale="130" zoomScaleNormal="100" zoomScaleSheetLayoutView="130" zoomScalePageLayoutView="70" workbookViewId="0">
      <selection activeCell="A25" sqref="A25:Y25"/>
    </sheetView>
  </sheetViews>
  <sheetFormatPr defaultColWidth="3.08203125" defaultRowHeight="17.149999999999999" customHeight="1"/>
  <cols>
    <col min="1" max="2" width="20.5" style="4" customWidth="1"/>
    <col min="3" max="3" width="6.33203125" style="4" customWidth="1"/>
    <col min="4" max="5" width="12.08203125" style="4" customWidth="1"/>
    <col min="6" max="6" width="18.5" style="4" customWidth="1"/>
    <col min="7" max="7" width="19.5" style="4" customWidth="1"/>
    <col min="8" max="8" width="9.33203125" style="4" customWidth="1"/>
    <col min="9" max="16384" width="3.08203125" style="4"/>
  </cols>
  <sheetData>
    <row r="1" spans="1:32" ht="17.149999999999999" customHeight="1">
      <c r="A1" s="4" t="s">
        <v>0</v>
      </c>
      <c r="B1" s="3"/>
      <c r="C1" s="548" t="str">
        <f>"【"&amp;入力シート【基本情報】!E27&amp;"】"</f>
        <v>【】</v>
      </c>
      <c r="D1" s="548"/>
      <c r="E1" s="548"/>
      <c r="F1" s="548"/>
      <c r="G1" s="548"/>
      <c r="H1" s="548"/>
      <c r="I1" s="3"/>
      <c r="J1" s="3"/>
      <c r="K1" s="3"/>
      <c r="L1" s="3"/>
      <c r="M1" s="3"/>
      <c r="N1" s="3"/>
      <c r="O1" s="3"/>
      <c r="P1" s="3"/>
      <c r="Q1" s="3"/>
      <c r="R1" s="3"/>
      <c r="S1" s="3"/>
      <c r="T1" s="3"/>
      <c r="U1" s="3"/>
      <c r="V1" s="3"/>
      <c r="W1" s="3"/>
      <c r="X1" s="3"/>
      <c r="Y1" s="3"/>
    </row>
    <row r="2" spans="1:32" ht="17.149999999999999" customHeight="1">
      <c r="A2" s="4" t="s">
        <v>74</v>
      </c>
    </row>
    <row r="3" spans="1:32" ht="17.149999999999999" customHeight="1">
      <c r="A3" s="316" t="str">
        <f>IF(入力シート【基本情報】!E27="バックオフィスの生産性向上及び多様な担い手確保に資する事業","バックオフィスの生産性向上及び多様な担い手確保に資する事業の場合は提出不要です","")</f>
        <v/>
      </c>
      <c r="B3" s="316"/>
      <c r="C3" s="316"/>
      <c r="D3" s="316"/>
      <c r="E3" s="316"/>
      <c r="F3" s="316"/>
      <c r="G3" s="316"/>
      <c r="H3" s="316"/>
    </row>
    <row r="4" spans="1:32" ht="17.149999999999999" customHeight="1">
      <c r="A4" s="541" t="s">
        <v>75</v>
      </c>
      <c r="B4" s="541"/>
      <c r="C4" s="541"/>
      <c r="D4" s="541"/>
      <c r="E4" s="541"/>
      <c r="F4" s="541"/>
      <c r="G4" s="541"/>
      <c r="H4" s="541"/>
    </row>
    <row r="5" spans="1:32" s="33" customFormat="1" ht="10.4"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row>
    <row r="6" spans="1:32" s="33" customFormat="1" ht="15.75" customHeight="1">
      <c r="A6" s="36" t="s">
        <v>71</v>
      </c>
      <c r="B6" s="454">
        <f>入力シート【基本情報】!E6</f>
        <v>0</v>
      </c>
      <c r="C6" s="454"/>
      <c r="D6" s="454"/>
      <c r="E6" s="289"/>
      <c r="F6" s="289"/>
      <c r="G6" s="289"/>
      <c r="H6" s="289"/>
      <c r="I6" s="35"/>
      <c r="J6" s="35"/>
      <c r="K6" s="35"/>
      <c r="L6" s="35"/>
      <c r="M6" s="35"/>
      <c r="N6" s="35"/>
      <c r="O6" s="35"/>
      <c r="P6" s="35"/>
      <c r="Q6" s="35"/>
      <c r="R6" s="35"/>
      <c r="S6" s="35"/>
      <c r="T6" s="35"/>
      <c r="U6" s="35"/>
      <c r="V6" s="34"/>
      <c r="W6" s="34"/>
      <c r="X6" s="34"/>
      <c r="Y6" s="34"/>
      <c r="Z6" s="34"/>
      <c r="AA6" s="34"/>
      <c r="AB6" s="34"/>
      <c r="AC6" s="34"/>
      <c r="AD6" s="34"/>
      <c r="AE6" s="34"/>
      <c r="AF6" s="34"/>
    </row>
    <row r="7" spans="1:32" ht="17.149999999999999" customHeight="1">
      <c r="A7" s="228"/>
      <c r="B7" s="228"/>
      <c r="C7" s="228"/>
      <c r="D7" s="228"/>
      <c r="E7" s="228"/>
      <c r="F7" s="228"/>
      <c r="G7" s="228"/>
      <c r="H7" s="290"/>
      <c r="I7" s="35"/>
      <c r="J7" s="35"/>
      <c r="K7" s="35"/>
      <c r="L7" s="35"/>
      <c r="M7" s="35"/>
      <c r="N7" s="35"/>
      <c r="O7" s="35"/>
      <c r="P7" s="35"/>
      <c r="Q7" s="35"/>
      <c r="R7" s="35"/>
      <c r="S7" s="35"/>
      <c r="T7" s="35"/>
      <c r="U7" s="35"/>
    </row>
    <row r="8" spans="1:32" ht="28">
      <c r="A8" s="291" t="s">
        <v>76</v>
      </c>
      <c r="B8" s="291" t="s">
        <v>77</v>
      </c>
      <c r="C8" s="291" t="s">
        <v>78</v>
      </c>
      <c r="D8" s="291" t="s">
        <v>79</v>
      </c>
      <c r="E8" s="291" t="s">
        <v>80</v>
      </c>
      <c r="F8" s="292" t="s">
        <v>83</v>
      </c>
      <c r="G8" s="292" t="s">
        <v>81</v>
      </c>
      <c r="H8" s="291" t="s">
        <v>82</v>
      </c>
    </row>
    <row r="9" spans="1:32" ht="67.5" customHeight="1">
      <c r="A9" s="293">
        <f>入力シート【申請内容】!E24</f>
        <v>0</v>
      </c>
      <c r="B9" s="304">
        <f>入力シート【申請内容】!E25</f>
        <v>0</v>
      </c>
      <c r="C9" s="305">
        <f>入力シート【申請内容】!E32</f>
        <v>0</v>
      </c>
      <c r="D9" s="306" t="e">
        <f>E9/C9</f>
        <v>#DIV/0!</v>
      </c>
      <c r="E9" s="306">
        <f>入力シート【申請内容】!E34</f>
        <v>0</v>
      </c>
      <c r="F9" s="307">
        <f>入力シート【申請内容】!E36</f>
        <v>0</v>
      </c>
      <c r="G9" s="293">
        <f>入力シート【申請内容】!E37</f>
        <v>0</v>
      </c>
      <c r="H9" s="293" t="str">
        <f>IF(入力シート【申請内容】!E38="","",入力シート【申請内容】!E38)</f>
        <v/>
      </c>
    </row>
    <row r="10" spans="1:32" ht="67.5" customHeight="1">
      <c r="A10" s="304" t="str">
        <f>IF(入力シート【申請内容】!$F$6="申請する",入力シート【申請内容】!F24,"")</f>
        <v/>
      </c>
      <c r="B10" s="293" t="str">
        <f>IF(入力シート【申請内容】!$F$6="申請する",入力シート【申請内容】!F25,"")</f>
        <v/>
      </c>
      <c r="C10" s="305" t="str">
        <f>IF(入力シート【申請内容】!$F$6="申請する",入力シート【申請内容】!F32,"")</f>
        <v/>
      </c>
      <c r="D10" s="306" t="str">
        <f>IF(入力シート【申請内容】!$F$6="申請する",E10/C10,"")</f>
        <v/>
      </c>
      <c r="E10" s="306" t="str">
        <f>IF(入力シート【申請内容】!$F$6="申請する",入力シート【申請内容】!F34,"")</f>
        <v/>
      </c>
      <c r="F10" s="307" t="str">
        <f>IF(入力シート【申請内容】!$F$6="申請する",入力シート【申請内容】!F36,"")</f>
        <v/>
      </c>
      <c r="G10" s="293" t="str">
        <f>IF(入力シート【申請内容】!$F$6="申請する",入力シート【申請内容】!F37,"")</f>
        <v/>
      </c>
      <c r="H10" s="293" t="str">
        <f>IF(入力シート【申請内容】!$F$6="申請する",IF(入力シート【申請内容】!F38="","",入力シート【申請内容】!F38),"")</f>
        <v/>
      </c>
    </row>
    <row r="11" spans="1:32" ht="67.5" customHeight="1">
      <c r="A11" s="304" t="str">
        <f>IF(入力シート【申請内容】!$G$6="申請する",入力シート【申請内容】!G24,"")</f>
        <v/>
      </c>
      <c r="B11" s="293" t="str">
        <f>IF(入力シート【申請内容】!$G$6="申請する",入力シート【申請内容】!G25,"")</f>
        <v/>
      </c>
      <c r="C11" s="305" t="str">
        <f>IF(入力シート【申請内容】!$G$6="申請する",入力シート【申請内容】!G32,"")</f>
        <v/>
      </c>
      <c r="D11" s="306" t="str">
        <f>IF(入力シート【申請内容】!$G$6="申請する",E11/C11,"")</f>
        <v/>
      </c>
      <c r="E11" s="306" t="str">
        <f>IF(入力シート【申請内容】!$G$6="申請する",入力シート【申請内容】!G34,"")</f>
        <v/>
      </c>
      <c r="F11" s="307" t="str">
        <f>IF(入力シート【申請内容】!$G$6="申請する",入力シート【申請内容】!G36,"")</f>
        <v/>
      </c>
      <c r="G11" s="293" t="str">
        <f>IF(入力シート【申請内容】!$G$6="申請する",入力シート【申請内容】!G37,"")</f>
        <v/>
      </c>
      <c r="H11" s="293" t="str">
        <f>IF(入力シート【申請内容】!$G$6="申請する",IF(入力シート【申請内容】!G38="","",入力シート【申請内容】!G38),"")</f>
        <v/>
      </c>
    </row>
    <row r="12" spans="1:32" ht="67.5" customHeight="1">
      <c r="A12" s="304" t="str">
        <f>IF(入力シート【申請内容】!$G$6="申請する",入力シート【申請内容】!H24,"")</f>
        <v/>
      </c>
      <c r="B12" s="293" t="str">
        <f>IF(入力シート【申請内容】!$G$6="申請する",入力シート【申請内容】!H25,"")</f>
        <v/>
      </c>
      <c r="C12" s="305" t="str">
        <f>IF(入力シート【申請内容】!$G$6="申請する",入力シート【申請内容】!H32,"")</f>
        <v/>
      </c>
      <c r="D12" s="306" t="str">
        <f>IF(入力シート【申請内容】!$H$6="申請する",E12/C12,"")</f>
        <v/>
      </c>
      <c r="E12" s="306" t="str">
        <f>IF(入力シート【申請内容】!$G$6="申請する",入力シート【申請内容】!H34,"")</f>
        <v/>
      </c>
      <c r="F12" s="307" t="str">
        <f>IF(入力シート【申請内容】!$G$6="申請する",入力シート【申請内容】!H36,"")</f>
        <v/>
      </c>
      <c r="G12" s="293" t="str">
        <f>IF(入力シート【申請内容】!$G$6="申請する",入力シート【申請内容】!H37,"")</f>
        <v/>
      </c>
      <c r="H12" s="293" t="str">
        <f>IF(入力シート【申請内容】!$G$6="申請する",IF(入力シート【申請内容】!H38="","",入力シート【申請内容】!H38),"")</f>
        <v/>
      </c>
    </row>
    <row r="14" spans="1:32" ht="17.149999999999999" customHeight="1">
      <c r="A14" s="544" t="s">
        <v>84</v>
      </c>
      <c r="B14" s="544"/>
      <c r="C14" s="544"/>
      <c r="D14" s="544"/>
      <c r="E14" s="544"/>
      <c r="F14" s="544"/>
      <c r="G14" s="544"/>
      <c r="H14" s="544"/>
    </row>
    <row r="15" spans="1:32" ht="17.149999999999999" customHeight="1">
      <c r="A15" s="544"/>
      <c r="B15" s="544"/>
      <c r="C15" s="544"/>
      <c r="D15" s="544"/>
      <c r="E15" s="544"/>
      <c r="F15" s="544"/>
      <c r="G15" s="544"/>
      <c r="H15" s="544"/>
    </row>
  </sheetData>
  <mergeCells count="5">
    <mergeCell ref="A4:H4"/>
    <mergeCell ref="B6:D6"/>
    <mergeCell ref="A14:H15"/>
    <mergeCell ref="A3:H3"/>
    <mergeCell ref="C1:H1"/>
  </mergeCells>
  <phoneticPr fontId="1"/>
  <pageMargins left="0.78740157480314965" right="0.59055118110236227"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00EF6-2B9B-4D4B-B9B1-E790CE5F96F9}">
  <sheetPr codeName="Sheet19">
    <tabColor theme="8" tint="0.79998168889431442"/>
  </sheetPr>
  <dimension ref="A1"/>
  <sheetViews>
    <sheetView workbookViewId="0">
      <selection activeCell="A25" sqref="A25:Y25"/>
    </sheetView>
  </sheetViews>
  <sheetFormatPr defaultRowHeight="18"/>
  <sheetData/>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415AC-59D8-4E53-8101-40A8C7202F10}">
  <sheetPr codeName="Sheet20">
    <tabColor theme="1"/>
  </sheetPr>
  <dimension ref="A1:Y64"/>
  <sheetViews>
    <sheetView view="pageBreakPreview" zoomScale="85" zoomScaleNormal="100" zoomScaleSheetLayoutView="85" zoomScalePageLayoutView="70" workbookViewId="0">
      <selection activeCell="AQ16" sqref="AQ16"/>
    </sheetView>
  </sheetViews>
  <sheetFormatPr defaultColWidth="3.08203125" defaultRowHeight="17.149999999999999" customHeight="1"/>
  <cols>
    <col min="1" max="16384" width="3.08203125" style="4"/>
  </cols>
  <sheetData>
    <row r="1" spans="1:25" ht="17.149999999999999" customHeight="1">
      <c r="A1" s="544" t="s">
        <v>0</v>
      </c>
      <c r="B1" s="544"/>
      <c r="C1" s="544"/>
      <c r="D1" s="545" t="str">
        <f>"【"&amp;入力シート【基本情報】!E27&amp;"】"</f>
        <v>【】</v>
      </c>
      <c r="E1" s="545"/>
      <c r="F1" s="545"/>
      <c r="G1" s="545"/>
      <c r="H1" s="545"/>
      <c r="I1" s="545"/>
      <c r="J1" s="545"/>
      <c r="K1" s="545"/>
      <c r="L1" s="545"/>
      <c r="M1" s="545"/>
      <c r="N1" s="545"/>
      <c r="O1" s="545"/>
      <c r="P1" s="545"/>
      <c r="Q1" s="545"/>
      <c r="R1" s="545"/>
      <c r="S1" s="545"/>
      <c r="T1" s="545"/>
      <c r="U1" s="545"/>
      <c r="V1" s="545"/>
      <c r="W1" s="545"/>
      <c r="X1" s="545"/>
      <c r="Y1" s="545"/>
    </row>
    <row r="2" spans="1:25" ht="17.149999999999999" customHeight="1">
      <c r="A2" s="536" t="s">
        <v>327</v>
      </c>
      <c r="B2" s="536"/>
      <c r="C2" s="536"/>
      <c r="D2" s="536"/>
      <c r="E2" s="536"/>
      <c r="F2" s="536"/>
      <c r="G2" s="536"/>
      <c r="H2" s="536"/>
      <c r="I2" s="536"/>
      <c r="J2" s="536"/>
      <c r="K2" s="536"/>
      <c r="L2" s="536"/>
      <c r="M2" s="536"/>
      <c r="N2" s="536"/>
      <c r="O2" s="536"/>
      <c r="P2" s="536"/>
      <c r="Q2" s="536"/>
      <c r="R2" s="536"/>
      <c r="S2" s="536"/>
      <c r="T2" s="536"/>
      <c r="U2" s="536"/>
      <c r="V2" s="536"/>
      <c r="W2" s="536"/>
      <c r="X2" s="536"/>
      <c r="Y2" s="536"/>
    </row>
    <row r="3" spans="1:25" ht="17.149999999999999" customHeight="1">
      <c r="Q3" s="550" t="s">
        <v>328</v>
      </c>
      <c r="R3" s="550"/>
      <c r="S3" s="550"/>
      <c r="T3" s="550"/>
      <c r="U3" s="550"/>
      <c r="V3" s="550"/>
      <c r="W3" s="550"/>
      <c r="X3" s="550"/>
      <c r="Y3" s="550"/>
    </row>
    <row r="4" spans="1:25" ht="17.149999999999999" customHeight="1">
      <c r="A4" s="316"/>
      <c r="B4" s="316"/>
      <c r="C4" s="316"/>
      <c r="D4" s="316"/>
      <c r="E4" s="316"/>
      <c r="F4" s="316"/>
      <c r="G4" s="316"/>
      <c r="H4" s="316"/>
      <c r="I4" s="316"/>
      <c r="J4" s="316"/>
      <c r="K4" s="316"/>
      <c r="L4" s="316"/>
      <c r="M4" s="316"/>
      <c r="N4" s="316"/>
      <c r="O4" s="316"/>
      <c r="P4" s="316"/>
      <c r="Q4" s="316"/>
      <c r="R4" s="316"/>
      <c r="S4" s="316"/>
      <c r="T4" s="316"/>
      <c r="U4" s="316"/>
      <c r="V4" s="316"/>
      <c r="W4" s="316"/>
      <c r="X4" s="316"/>
      <c r="Y4" s="316"/>
    </row>
    <row r="5" spans="1:25" ht="17.149999999999999" customHeight="1">
      <c r="A5" s="4" t="s">
        <v>1</v>
      </c>
    </row>
    <row r="7" spans="1:25" ht="17.149999999999999" customHeight="1">
      <c r="H7" s="543" t="s">
        <v>2</v>
      </c>
      <c r="I7" s="543"/>
      <c r="J7" s="543"/>
      <c r="L7" s="552">
        <f>入力シート【基本情報】!E7</f>
        <v>0</v>
      </c>
      <c r="M7" s="552"/>
      <c r="N7" s="552"/>
      <c r="O7" s="552"/>
      <c r="P7" s="552"/>
      <c r="Q7" s="552"/>
      <c r="R7" s="552"/>
      <c r="S7" s="552"/>
      <c r="T7" s="552"/>
      <c r="U7" s="552"/>
      <c r="V7" s="552"/>
      <c r="W7" s="552"/>
      <c r="X7" s="552"/>
      <c r="Y7" s="552"/>
    </row>
    <row r="8" spans="1:25" ht="17.149999999999999" customHeight="1">
      <c r="L8" s="552">
        <f>入力シート【基本情報】!E6</f>
        <v>0</v>
      </c>
      <c r="M8" s="552"/>
      <c r="N8" s="552"/>
      <c r="O8" s="552"/>
      <c r="P8" s="552"/>
      <c r="Q8" s="552"/>
      <c r="R8" s="552"/>
      <c r="S8" s="552"/>
      <c r="T8" s="552"/>
      <c r="U8" s="552"/>
      <c r="V8" s="552"/>
      <c r="W8" s="552"/>
      <c r="X8" s="552"/>
      <c r="Y8" s="552"/>
    </row>
    <row r="9" spans="1:25" ht="17.149999999999999" customHeight="1">
      <c r="L9" s="552" t="str">
        <f>入力シート【基本情報】!E8&amp;"　"&amp;入力シート【基本情報】!E9</f>
        <v>　</v>
      </c>
      <c r="M9" s="552"/>
      <c r="N9" s="552"/>
      <c r="O9" s="552"/>
      <c r="P9" s="552"/>
      <c r="Q9" s="552"/>
      <c r="R9" s="552"/>
      <c r="S9" s="552"/>
      <c r="T9" s="552"/>
      <c r="U9" s="552"/>
      <c r="V9" s="552"/>
      <c r="W9" s="552"/>
      <c r="X9" s="552"/>
      <c r="Y9" s="552"/>
    </row>
    <row r="10" spans="1:25" ht="17.149999999999999" customHeight="1">
      <c r="O10" s="5"/>
      <c r="P10" s="5"/>
      <c r="Q10" s="5"/>
      <c r="R10" s="5"/>
      <c r="S10" s="5"/>
      <c r="T10" s="5"/>
      <c r="U10" s="5"/>
      <c r="V10" s="5"/>
      <c r="W10" s="5"/>
      <c r="X10" s="5"/>
      <c r="Y10" s="5"/>
    </row>
    <row r="11" spans="1:25" ht="17.149999999999999" customHeight="1">
      <c r="O11" s="5"/>
      <c r="P11" s="5"/>
      <c r="Q11" s="5"/>
      <c r="R11" s="5"/>
      <c r="S11" s="5"/>
      <c r="T11" s="5"/>
      <c r="U11" s="5"/>
      <c r="V11" s="5"/>
      <c r="W11" s="5"/>
      <c r="X11" s="5"/>
      <c r="Y11" s="5"/>
    </row>
    <row r="12" spans="1:25" ht="17.149999999999999" customHeight="1">
      <c r="A12" s="551" t="s">
        <v>395</v>
      </c>
      <c r="B12" s="552"/>
      <c r="C12" s="552"/>
      <c r="D12" s="552"/>
      <c r="E12" s="552"/>
      <c r="F12" s="552"/>
      <c r="G12" s="552"/>
      <c r="H12" s="552"/>
      <c r="I12" s="552"/>
      <c r="J12" s="552"/>
      <c r="K12" s="552"/>
      <c r="L12" s="552"/>
      <c r="M12" s="552"/>
      <c r="N12" s="552"/>
      <c r="O12" s="552"/>
      <c r="P12" s="552"/>
      <c r="Q12" s="552"/>
      <c r="R12" s="552"/>
      <c r="S12" s="552"/>
      <c r="T12" s="552"/>
      <c r="U12" s="552"/>
      <c r="V12" s="552"/>
      <c r="W12" s="552"/>
      <c r="X12" s="552"/>
      <c r="Y12" s="552"/>
    </row>
    <row r="13" spans="1:25" ht="17.149999999999999" customHeight="1">
      <c r="A13" s="552"/>
      <c r="B13" s="552"/>
      <c r="C13" s="552"/>
      <c r="D13" s="552"/>
      <c r="E13" s="552"/>
      <c r="F13" s="552"/>
      <c r="G13" s="552"/>
      <c r="H13" s="552"/>
      <c r="I13" s="552"/>
      <c r="J13" s="552"/>
      <c r="K13" s="552"/>
      <c r="L13" s="552"/>
      <c r="M13" s="552"/>
      <c r="N13" s="552"/>
      <c r="O13" s="552"/>
      <c r="P13" s="552"/>
      <c r="Q13" s="552"/>
      <c r="R13" s="552"/>
      <c r="S13" s="552"/>
      <c r="T13" s="552"/>
      <c r="U13" s="552"/>
      <c r="V13" s="552"/>
      <c r="W13" s="552"/>
      <c r="X13" s="552"/>
      <c r="Y13" s="552"/>
    </row>
    <row r="16" spans="1:25" ht="50.5" customHeight="1">
      <c r="A16" s="542"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amp;IF(入力シート【基本情報】!$E$41&lt;DATE(2027,1,1),"京都府指令８指第","京都府指令９指第")&amp;入力シート【基本情報】!E42&amp;"号で交付決定のあった標題の事業に関する令和８年度消費税及び地方消費税の額について確定しましたので、京都府建設業等人手不足対策支援事業補助金交付要領に基づき、下記のとおり報告します。"</f>
        <v>　令和－１１８年１月０日付け京都府指令８指第号で交付決定のあった標題の事業に関する令和８年度消費税及び地方消費税の額について確定しましたので、京都府建設業等人手不足対策支援事業補助金交付要領に基づき、下記のとおり報告します。</v>
      </c>
      <c r="B16" s="542"/>
      <c r="C16" s="542"/>
      <c r="D16" s="542"/>
      <c r="E16" s="542"/>
      <c r="F16" s="542"/>
      <c r="G16" s="542"/>
      <c r="H16" s="542"/>
      <c r="I16" s="542"/>
      <c r="J16" s="542"/>
      <c r="K16" s="542"/>
      <c r="L16" s="542"/>
      <c r="M16" s="542"/>
      <c r="N16" s="542"/>
      <c r="O16" s="542"/>
      <c r="P16" s="542"/>
      <c r="Q16" s="542"/>
      <c r="R16" s="542"/>
      <c r="S16" s="542"/>
      <c r="T16" s="542"/>
      <c r="U16" s="542"/>
      <c r="V16" s="542"/>
      <c r="W16" s="542"/>
      <c r="X16" s="542"/>
      <c r="Y16" s="542"/>
    </row>
    <row r="19" spans="1:25" ht="18" customHeight="1">
      <c r="A19" s="541" t="s">
        <v>4</v>
      </c>
      <c r="B19" s="541"/>
      <c r="C19" s="541"/>
      <c r="D19" s="541"/>
      <c r="E19" s="541"/>
      <c r="F19" s="541"/>
      <c r="G19" s="541"/>
      <c r="H19" s="541"/>
      <c r="I19" s="541"/>
      <c r="J19" s="541"/>
      <c r="K19" s="541"/>
      <c r="L19" s="541"/>
      <c r="M19" s="541"/>
      <c r="N19" s="541"/>
      <c r="O19" s="541"/>
      <c r="P19" s="541"/>
      <c r="Q19" s="541"/>
      <c r="R19" s="541"/>
      <c r="S19" s="541"/>
      <c r="T19" s="541"/>
      <c r="U19" s="541"/>
      <c r="V19" s="541"/>
      <c r="W19" s="541"/>
      <c r="X19" s="541"/>
      <c r="Y19" s="541"/>
    </row>
    <row r="20" spans="1:25" ht="18" customHeight="1">
      <c r="A20" s="5"/>
      <c r="B20" s="5"/>
      <c r="C20" s="5"/>
      <c r="D20" s="5"/>
      <c r="E20" s="5"/>
      <c r="F20" s="5"/>
      <c r="G20" s="5"/>
      <c r="H20" s="5"/>
      <c r="I20" s="5"/>
      <c r="J20" s="5"/>
      <c r="K20" s="5"/>
      <c r="L20" s="5"/>
      <c r="M20" s="5"/>
      <c r="N20" s="5"/>
      <c r="O20" s="5"/>
      <c r="P20" s="5"/>
      <c r="Q20" s="5"/>
      <c r="R20" s="5"/>
      <c r="S20" s="5"/>
      <c r="T20" s="5"/>
      <c r="U20" s="5"/>
      <c r="V20" s="5"/>
      <c r="W20" s="5"/>
      <c r="X20" s="5"/>
      <c r="Y20" s="5"/>
    </row>
    <row r="21" spans="1:25" ht="18" customHeight="1">
      <c r="A21" s="7" t="s">
        <v>5</v>
      </c>
      <c r="B21" s="222" t="s">
        <v>329</v>
      </c>
      <c r="C21" s="222"/>
      <c r="D21" s="222"/>
      <c r="E21" s="222"/>
      <c r="F21" s="222"/>
      <c r="G21" s="222"/>
      <c r="H21" s="222"/>
      <c r="I21" s="222"/>
      <c r="J21" s="222"/>
      <c r="K21" s="222"/>
      <c r="L21" s="222"/>
      <c r="M21" s="222"/>
      <c r="N21" s="222"/>
      <c r="O21" s="222"/>
      <c r="P21" s="222"/>
      <c r="Q21" s="222"/>
      <c r="R21" s="222"/>
      <c r="S21" s="222"/>
      <c r="T21" s="222"/>
      <c r="U21" s="222"/>
      <c r="V21" s="222"/>
      <c r="W21" s="222"/>
      <c r="X21" s="222"/>
      <c r="Y21" s="222"/>
    </row>
    <row r="22" spans="1:25" ht="18" customHeight="1">
      <c r="A22" s="7"/>
      <c r="B22" s="549">
        <f>入力シート【基本情報】!E43</f>
        <v>0</v>
      </c>
      <c r="C22" s="549"/>
      <c r="D22" s="549"/>
      <c r="E22" s="549"/>
      <c r="F22" s="549"/>
      <c r="G22" s="549"/>
      <c r="H22" s="549"/>
      <c r="I22" s="549"/>
      <c r="J22" s="549"/>
      <c r="K22" s="549"/>
      <c r="L22" s="549"/>
      <c r="M22" s="549"/>
      <c r="N22" s="549"/>
      <c r="O22" s="549"/>
      <c r="P22" s="549"/>
      <c r="Q22" s="549"/>
      <c r="R22" s="549"/>
      <c r="S22" s="549"/>
      <c r="T22" s="549"/>
      <c r="U22" s="549"/>
      <c r="V22" s="549"/>
      <c r="W22" s="549"/>
      <c r="X22" s="549"/>
      <c r="Y22" s="549"/>
    </row>
    <row r="23" spans="1:25" ht="18" customHeight="1">
      <c r="A23" s="7"/>
      <c r="B23" s="225"/>
      <c r="C23" s="44"/>
      <c r="D23" s="44"/>
      <c r="E23" s="44"/>
      <c r="F23" s="44"/>
      <c r="G23" s="44"/>
      <c r="H23" s="44"/>
      <c r="I23" s="44"/>
      <c r="J23" s="44"/>
      <c r="K23" s="44"/>
      <c r="L23" s="44"/>
      <c r="M23" s="44"/>
      <c r="N23" s="44"/>
      <c r="O23" s="44"/>
      <c r="P23" s="44"/>
      <c r="Q23" s="44"/>
      <c r="R23" s="44"/>
      <c r="S23" s="44"/>
      <c r="T23" s="44"/>
      <c r="U23" s="44"/>
      <c r="V23" s="44"/>
      <c r="W23" s="44"/>
      <c r="X23" s="44"/>
      <c r="Y23" s="44"/>
    </row>
    <row r="24" spans="1:25" ht="18" customHeight="1">
      <c r="A24" s="7" t="s">
        <v>146</v>
      </c>
      <c r="B24" s="222" t="s">
        <v>330</v>
      </c>
      <c r="C24" s="222"/>
      <c r="D24" s="222"/>
      <c r="E24" s="222"/>
      <c r="F24" s="222"/>
      <c r="G24" s="222"/>
      <c r="H24" s="222"/>
      <c r="I24" s="222"/>
      <c r="J24" s="222"/>
      <c r="K24" s="222"/>
      <c r="L24" s="222"/>
      <c r="M24" s="222"/>
      <c r="N24" s="222"/>
      <c r="O24" s="222"/>
      <c r="P24" s="222"/>
      <c r="Q24" s="222"/>
      <c r="R24" s="222"/>
      <c r="S24" s="222"/>
      <c r="T24" s="222"/>
      <c r="U24" s="222"/>
      <c r="V24" s="222"/>
      <c r="W24" s="222"/>
      <c r="X24" s="222"/>
      <c r="Y24" s="222"/>
    </row>
    <row r="25" spans="1:25" ht="18" customHeight="1">
      <c r="A25" s="7"/>
      <c r="B25" s="549" t="s">
        <v>15</v>
      </c>
      <c r="C25" s="549"/>
      <c r="D25" s="549"/>
      <c r="E25" s="549"/>
      <c r="F25" s="549"/>
      <c r="G25" s="549"/>
      <c r="H25" s="549"/>
      <c r="I25" s="549"/>
      <c r="J25" s="549"/>
      <c r="K25" s="549"/>
      <c r="L25" s="549"/>
      <c r="M25" s="549"/>
      <c r="N25" s="549"/>
      <c r="O25" s="549"/>
      <c r="P25" s="549"/>
      <c r="Q25" s="549"/>
      <c r="R25" s="549"/>
      <c r="S25" s="549"/>
      <c r="T25" s="549"/>
      <c r="U25" s="549"/>
      <c r="V25" s="549"/>
      <c r="W25" s="549"/>
      <c r="X25" s="549"/>
      <c r="Y25" s="549"/>
    </row>
    <row r="26" spans="1:25" ht="18" customHeight="1">
      <c r="A26" s="7"/>
      <c r="B26" s="553"/>
      <c r="C26" s="553"/>
      <c r="D26" s="553"/>
      <c r="E26" s="553"/>
      <c r="F26" s="553"/>
      <c r="G26" s="553"/>
      <c r="H26" s="553"/>
      <c r="I26" s="553"/>
      <c r="J26" s="553"/>
      <c r="K26" s="553"/>
      <c r="L26" s="553"/>
      <c r="M26" s="553"/>
      <c r="N26" s="553"/>
      <c r="O26" s="553"/>
      <c r="P26" s="553"/>
      <c r="Q26" s="553"/>
      <c r="R26" s="553"/>
      <c r="S26" s="553"/>
      <c r="T26" s="553"/>
      <c r="U26" s="553"/>
      <c r="V26" s="553"/>
      <c r="W26" s="553"/>
      <c r="X26" s="553"/>
      <c r="Y26" s="553"/>
    </row>
    <row r="27" spans="1:25" ht="18" customHeight="1">
      <c r="A27" s="7" t="s">
        <v>147</v>
      </c>
      <c r="B27" s="222" t="s">
        <v>331</v>
      </c>
      <c r="C27" s="222"/>
      <c r="D27" s="222"/>
      <c r="E27" s="222"/>
      <c r="F27" s="222"/>
      <c r="G27" s="222"/>
      <c r="H27" s="222"/>
      <c r="I27" s="222"/>
      <c r="J27" s="222"/>
      <c r="K27" s="222"/>
      <c r="L27" s="222"/>
      <c r="M27" s="222"/>
      <c r="N27" s="222"/>
      <c r="O27" s="222"/>
      <c r="P27" s="222"/>
      <c r="Q27" s="222"/>
      <c r="R27" s="222"/>
      <c r="S27" s="222"/>
      <c r="T27" s="222"/>
      <c r="U27" s="222"/>
      <c r="V27" s="222"/>
      <c r="W27" s="222"/>
      <c r="X27" s="222"/>
      <c r="Y27" s="222"/>
    </row>
    <row r="28" spans="1:25" ht="18" customHeight="1">
      <c r="A28" s="7"/>
      <c r="B28" s="4" t="s">
        <v>332</v>
      </c>
      <c r="C28" s="222"/>
      <c r="D28" s="222"/>
      <c r="E28" s="222"/>
      <c r="F28" s="222"/>
      <c r="G28" s="222"/>
      <c r="H28" s="222"/>
      <c r="I28" s="222"/>
      <c r="J28" s="222"/>
      <c r="K28" s="222"/>
      <c r="L28" s="222"/>
      <c r="M28" s="222"/>
      <c r="N28" s="222"/>
      <c r="O28" s="222"/>
      <c r="P28" s="222"/>
      <c r="Q28" s="222"/>
      <c r="R28" s="222"/>
      <c r="S28" s="222"/>
      <c r="T28" s="222"/>
      <c r="U28" s="222"/>
      <c r="V28" s="222"/>
      <c r="W28" s="222"/>
      <c r="X28" s="222"/>
      <c r="Y28" s="222"/>
    </row>
    <row r="29" spans="1:25" ht="18" customHeight="1">
      <c r="A29" s="7"/>
      <c r="B29" s="549" t="s">
        <v>15</v>
      </c>
      <c r="C29" s="549"/>
      <c r="D29" s="549"/>
      <c r="E29" s="549"/>
      <c r="F29" s="549"/>
      <c r="G29" s="549"/>
      <c r="H29" s="549"/>
      <c r="I29" s="549"/>
      <c r="J29" s="549"/>
      <c r="K29" s="549"/>
      <c r="L29" s="549"/>
      <c r="M29" s="549"/>
      <c r="N29" s="549"/>
      <c r="O29" s="549"/>
      <c r="P29" s="549"/>
      <c r="Q29" s="549"/>
      <c r="R29" s="549"/>
      <c r="S29" s="549"/>
      <c r="T29" s="549"/>
      <c r="U29" s="549"/>
      <c r="V29" s="549"/>
      <c r="W29" s="549"/>
      <c r="X29" s="549"/>
      <c r="Y29" s="549"/>
    </row>
    <row r="30" spans="1:25" ht="18" customHeight="1">
      <c r="A30" s="7"/>
      <c r="B30" s="553"/>
      <c r="C30" s="553"/>
      <c r="D30" s="553"/>
      <c r="E30" s="553"/>
      <c r="F30" s="553"/>
      <c r="G30" s="553"/>
      <c r="H30" s="553"/>
      <c r="I30" s="553"/>
      <c r="J30" s="553"/>
      <c r="K30" s="553"/>
      <c r="L30" s="553"/>
      <c r="M30" s="553"/>
      <c r="N30" s="553"/>
      <c r="O30" s="553"/>
      <c r="P30" s="553"/>
      <c r="Q30" s="553"/>
      <c r="R30" s="553"/>
      <c r="S30" s="553"/>
      <c r="T30" s="553"/>
      <c r="U30" s="553"/>
      <c r="V30" s="553"/>
      <c r="W30" s="553"/>
      <c r="X30" s="553"/>
      <c r="Y30" s="553"/>
    </row>
    <row r="31" spans="1:25" ht="18" customHeight="1">
      <c r="A31" s="7" t="s">
        <v>148</v>
      </c>
      <c r="B31" s="222" t="s">
        <v>179</v>
      </c>
      <c r="C31" s="222"/>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1:25" ht="18" customHeight="1">
      <c r="A32" s="7"/>
      <c r="B32" s="553" t="s">
        <v>15</v>
      </c>
      <c r="C32" s="553"/>
      <c r="D32" s="553"/>
      <c r="E32" s="553"/>
      <c r="F32" s="553"/>
      <c r="G32" s="553"/>
      <c r="H32" s="553"/>
      <c r="I32" s="553"/>
      <c r="J32" s="553"/>
      <c r="K32" s="553"/>
      <c r="L32" s="553"/>
      <c r="M32" s="553"/>
      <c r="N32" s="553"/>
      <c r="O32" s="553"/>
      <c r="P32" s="553"/>
      <c r="Q32" s="553"/>
      <c r="R32" s="553"/>
      <c r="S32" s="553"/>
      <c r="T32" s="553"/>
      <c r="U32" s="553"/>
      <c r="V32" s="553"/>
      <c r="W32" s="553"/>
      <c r="X32" s="553"/>
      <c r="Y32" s="553"/>
    </row>
    <row r="33" spans="1:25" ht="18" customHeight="1">
      <c r="A33" s="7"/>
      <c r="B33" s="4" t="s">
        <v>333</v>
      </c>
      <c r="C33" s="222"/>
      <c r="D33" s="222"/>
      <c r="E33" s="222"/>
      <c r="F33" s="222"/>
      <c r="G33" s="222"/>
      <c r="H33" s="222"/>
      <c r="I33" s="222"/>
      <c r="J33" s="222"/>
      <c r="K33" s="222"/>
      <c r="L33" s="222"/>
      <c r="M33" s="222"/>
      <c r="N33" s="222"/>
      <c r="O33" s="222"/>
      <c r="P33" s="222"/>
      <c r="Q33" s="222"/>
      <c r="R33" s="222"/>
      <c r="S33" s="222"/>
      <c r="T33" s="222"/>
      <c r="U33" s="222"/>
      <c r="V33" s="222"/>
      <c r="W33" s="222"/>
      <c r="X33" s="222"/>
      <c r="Y33" s="222"/>
    </row>
    <row r="34" spans="1:25" ht="18" customHeight="1">
      <c r="A34" s="7"/>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row>
    <row r="35" spans="1:25" ht="18" customHeight="1">
      <c r="A35" s="7"/>
      <c r="B35" s="222"/>
      <c r="C35" s="222"/>
      <c r="D35" s="222"/>
      <c r="E35" s="222"/>
      <c r="F35" s="222"/>
      <c r="G35" s="222"/>
      <c r="H35" s="222"/>
      <c r="I35" s="222"/>
      <c r="J35" s="222"/>
      <c r="K35" s="222"/>
      <c r="L35" s="222"/>
      <c r="M35" s="222"/>
      <c r="N35" s="222"/>
      <c r="O35" s="222"/>
      <c r="P35" s="222"/>
      <c r="Q35" s="222"/>
      <c r="R35" s="222"/>
      <c r="S35" s="222"/>
      <c r="T35" s="222"/>
      <c r="U35" s="222"/>
      <c r="V35" s="222"/>
      <c r="W35" s="222"/>
      <c r="X35" s="222"/>
      <c r="Y35" s="222"/>
    </row>
    <row r="36" spans="1:25" ht="18" customHeight="1">
      <c r="A36" s="7"/>
      <c r="B36" s="222"/>
      <c r="C36" s="222"/>
      <c r="D36" s="222"/>
      <c r="E36" s="222"/>
      <c r="F36" s="222"/>
      <c r="G36" s="222"/>
      <c r="H36" s="222"/>
      <c r="I36" s="222"/>
      <c r="J36" s="222"/>
      <c r="K36" s="222"/>
      <c r="L36" s="222"/>
      <c r="M36" s="222"/>
      <c r="N36" s="222"/>
      <c r="O36" s="222"/>
      <c r="P36" s="222"/>
      <c r="Q36" s="222"/>
      <c r="R36" s="222"/>
      <c r="S36" s="222"/>
      <c r="T36" s="222"/>
      <c r="U36" s="222"/>
      <c r="V36" s="222"/>
      <c r="W36" s="222"/>
      <c r="X36" s="222"/>
      <c r="Y36" s="222"/>
    </row>
    <row r="37" spans="1:25" ht="18" customHeight="1">
      <c r="A37" s="7"/>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row>
    <row r="38" spans="1:25" ht="18" customHeight="1">
      <c r="A38" s="7"/>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row>
    <row r="39" spans="1:25" ht="17.149999999999999" customHeight="1">
      <c r="A39" s="7"/>
      <c r="B39" s="222"/>
      <c r="C39" s="222"/>
      <c r="D39" s="222"/>
      <c r="E39" s="222"/>
      <c r="F39" s="222"/>
      <c r="G39" s="222"/>
      <c r="H39" s="222"/>
      <c r="I39" s="222"/>
      <c r="J39" s="222"/>
      <c r="K39" s="222"/>
      <c r="L39" s="222"/>
      <c r="M39" s="222"/>
      <c r="N39" s="222"/>
      <c r="O39" s="222"/>
      <c r="P39" s="222"/>
      <c r="Q39" s="222"/>
      <c r="R39" s="222"/>
      <c r="S39" s="222"/>
      <c r="T39" s="222"/>
      <c r="U39" s="222"/>
      <c r="V39" s="222"/>
      <c r="W39" s="222"/>
      <c r="X39" s="222"/>
      <c r="Y39" s="222"/>
    </row>
    <row r="40" spans="1:25" ht="17.149999999999999" customHeight="1">
      <c r="A40" s="7"/>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row>
    <row r="41" spans="1:25" ht="17.149999999999999" customHeight="1">
      <c r="A41" s="7"/>
      <c r="B41" s="222"/>
      <c r="C41" s="222"/>
      <c r="D41" s="222"/>
      <c r="E41" s="222"/>
      <c r="F41" s="222"/>
      <c r="G41" s="222"/>
      <c r="H41" s="222"/>
      <c r="I41" s="222"/>
      <c r="J41" s="222"/>
      <c r="K41" s="222"/>
      <c r="L41" s="222"/>
      <c r="M41" s="222"/>
      <c r="N41" s="222"/>
      <c r="O41" s="222"/>
      <c r="P41" s="222"/>
      <c r="Q41" s="222"/>
      <c r="R41" s="222"/>
      <c r="S41" s="222"/>
      <c r="T41" s="222"/>
      <c r="U41" s="222"/>
      <c r="V41" s="222"/>
      <c r="W41" s="222"/>
      <c r="X41" s="222"/>
      <c r="Y41" s="222"/>
    </row>
    <row r="42" spans="1:25" ht="17.149999999999999" customHeight="1">
      <c r="A42" s="7"/>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2"/>
    </row>
    <row r="43" spans="1:25" ht="17.149999999999999" customHeight="1">
      <c r="A43" s="7"/>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row>
    <row r="44" spans="1:25" ht="17.149999999999999" customHeight="1">
      <c r="A44" s="7"/>
      <c r="B44" s="222"/>
      <c r="C44" s="222"/>
      <c r="D44" s="222"/>
      <c r="E44" s="222"/>
      <c r="F44" s="222"/>
      <c r="G44" s="222"/>
      <c r="H44" s="222"/>
      <c r="I44" s="222"/>
      <c r="J44" s="222"/>
      <c r="K44" s="222"/>
      <c r="L44" s="222"/>
      <c r="M44" s="222"/>
      <c r="N44" s="222"/>
      <c r="O44" s="222"/>
      <c r="P44" s="222"/>
      <c r="Q44" s="222"/>
      <c r="R44" s="222"/>
      <c r="S44" s="222"/>
      <c r="T44" s="222"/>
      <c r="U44" s="222"/>
      <c r="V44" s="222"/>
      <c r="W44" s="222"/>
      <c r="X44" s="222"/>
      <c r="Y44" s="222"/>
    </row>
    <row r="45" spans="1:25" ht="17.149999999999999" customHeight="1">
      <c r="A45" s="7"/>
      <c r="B45" s="222"/>
      <c r="C45" s="222"/>
      <c r="D45" s="222"/>
      <c r="E45" s="222"/>
      <c r="F45" s="222"/>
      <c r="G45" s="222"/>
      <c r="H45" s="222"/>
      <c r="I45" s="222"/>
      <c r="J45" s="222"/>
      <c r="K45" s="222"/>
      <c r="L45" s="222"/>
      <c r="M45" s="222"/>
      <c r="N45" s="222"/>
      <c r="O45" s="222"/>
      <c r="P45" s="222"/>
      <c r="Q45" s="222"/>
      <c r="R45" s="222"/>
      <c r="S45" s="222"/>
      <c r="T45" s="222"/>
      <c r="U45" s="222"/>
      <c r="V45" s="222"/>
      <c r="W45" s="222"/>
      <c r="X45" s="222"/>
      <c r="Y45" s="222"/>
    </row>
    <row r="46" spans="1:25" ht="17.149999999999999" customHeight="1">
      <c r="A46" s="7"/>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row>
    <row r="47" spans="1:25" ht="17.149999999999999" customHeight="1">
      <c r="A47" s="7"/>
      <c r="B47" s="222"/>
      <c r="C47" s="222"/>
      <c r="D47" s="222"/>
      <c r="E47" s="222"/>
      <c r="F47" s="222"/>
      <c r="G47" s="222"/>
      <c r="H47" s="222"/>
      <c r="I47" s="222"/>
      <c r="J47" s="222"/>
      <c r="K47" s="222"/>
      <c r="L47" s="222"/>
      <c r="M47" s="222"/>
      <c r="N47" s="222"/>
      <c r="O47" s="222"/>
      <c r="P47" s="222"/>
      <c r="Q47" s="222"/>
      <c r="R47" s="222"/>
      <c r="S47" s="222"/>
      <c r="T47" s="222"/>
      <c r="U47" s="222"/>
      <c r="V47" s="222"/>
      <c r="W47" s="222"/>
      <c r="X47" s="222"/>
      <c r="Y47" s="222"/>
    </row>
    <row r="48" spans="1:25" ht="17.149999999999999" customHeight="1">
      <c r="A48" s="7"/>
      <c r="B48" s="222"/>
      <c r="C48" s="222"/>
      <c r="D48" s="222"/>
      <c r="E48" s="222"/>
      <c r="F48" s="222"/>
      <c r="G48" s="222"/>
      <c r="H48" s="222"/>
      <c r="I48" s="222"/>
      <c r="J48" s="222"/>
      <c r="K48" s="222"/>
      <c r="L48" s="222"/>
      <c r="M48" s="222"/>
      <c r="N48" s="222"/>
      <c r="O48" s="222"/>
      <c r="P48" s="222"/>
      <c r="Q48" s="222"/>
      <c r="R48" s="222"/>
      <c r="S48" s="222"/>
      <c r="T48" s="222"/>
      <c r="U48" s="222"/>
      <c r="V48" s="222"/>
      <c r="W48" s="222"/>
      <c r="X48" s="222"/>
      <c r="Y48" s="222"/>
    </row>
    <row r="49" spans="1:25" ht="17.149999999999999" customHeight="1">
      <c r="A49" s="7"/>
      <c r="B49" s="222"/>
      <c r="C49" s="222"/>
      <c r="D49" s="222"/>
      <c r="E49" s="222"/>
      <c r="F49" s="222"/>
      <c r="G49" s="222"/>
      <c r="H49" s="222"/>
      <c r="I49" s="222"/>
      <c r="J49" s="222"/>
      <c r="K49" s="222"/>
      <c r="L49" s="222"/>
      <c r="M49" s="222"/>
      <c r="N49" s="222"/>
      <c r="O49" s="222"/>
      <c r="P49" s="222"/>
      <c r="Q49" s="222"/>
      <c r="R49" s="222"/>
      <c r="S49" s="222"/>
      <c r="T49" s="222"/>
      <c r="U49" s="222"/>
      <c r="V49" s="222"/>
      <c r="W49" s="222"/>
      <c r="X49" s="222"/>
      <c r="Y49" s="222"/>
    </row>
    <row r="50" spans="1:25" ht="17.149999999999999" customHeight="1">
      <c r="A50" s="7"/>
      <c r="B50" s="222"/>
      <c r="C50" s="222"/>
      <c r="D50" s="222"/>
      <c r="E50" s="222"/>
      <c r="F50" s="222"/>
      <c r="G50" s="222"/>
      <c r="H50" s="222"/>
      <c r="I50" s="222"/>
      <c r="J50" s="222"/>
      <c r="K50" s="222"/>
      <c r="L50" s="222"/>
      <c r="M50" s="222"/>
      <c r="N50" s="222"/>
      <c r="O50" s="222"/>
      <c r="P50" s="222"/>
      <c r="Q50" s="222"/>
      <c r="R50" s="222"/>
      <c r="S50" s="222"/>
      <c r="T50" s="222"/>
      <c r="U50" s="222"/>
      <c r="V50" s="222"/>
      <c r="W50" s="222"/>
      <c r="X50" s="222"/>
      <c r="Y50" s="222"/>
    </row>
    <row r="51" spans="1:25" ht="17.149999999999999" customHeight="1">
      <c r="A51" s="7"/>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row>
    <row r="52" spans="1:25" ht="17.149999999999999" customHeight="1">
      <c r="A52" s="7"/>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row>
    <row r="53" spans="1:25" ht="17.149999999999999" customHeight="1">
      <c r="A53" s="7"/>
      <c r="B53" s="222"/>
      <c r="C53" s="222"/>
      <c r="D53" s="222"/>
      <c r="E53" s="222"/>
      <c r="F53" s="222"/>
      <c r="G53" s="222"/>
      <c r="H53" s="222"/>
      <c r="I53" s="222"/>
      <c r="J53" s="222"/>
      <c r="K53" s="222"/>
      <c r="L53" s="222"/>
      <c r="M53" s="222"/>
      <c r="N53" s="222"/>
      <c r="O53" s="222"/>
      <c r="P53" s="222"/>
      <c r="Q53" s="222"/>
      <c r="R53" s="222"/>
      <c r="S53" s="222"/>
      <c r="T53" s="222"/>
      <c r="U53" s="222"/>
      <c r="V53" s="222"/>
      <c r="W53" s="222"/>
      <c r="X53" s="222"/>
      <c r="Y53" s="222"/>
    </row>
    <row r="54" spans="1:25" ht="17.149999999999999" customHeight="1">
      <c r="A54" s="7"/>
      <c r="B54" s="222"/>
      <c r="C54" s="222"/>
      <c r="D54" s="222"/>
      <c r="E54" s="222"/>
      <c r="F54" s="222"/>
      <c r="G54" s="222"/>
      <c r="H54" s="222"/>
      <c r="I54" s="222"/>
      <c r="J54" s="222"/>
      <c r="K54" s="222"/>
      <c r="L54" s="222"/>
      <c r="M54" s="222"/>
      <c r="N54" s="222"/>
      <c r="O54" s="222"/>
      <c r="P54" s="222"/>
      <c r="Q54" s="222"/>
      <c r="R54" s="222"/>
      <c r="S54" s="222"/>
      <c r="T54" s="222"/>
      <c r="U54" s="222"/>
      <c r="V54" s="222"/>
      <c r="W54" s="222"/>
      <c r="X54" s="222"/>
      <c r="Y54" s="222"/>
    </row>
    <row r="55" spans="1:25" ht="17.149999999999999" customHeight="1">
      <c r="A55" s="7"/>
      <c r="B55" s="222"/>
      <c r="C55" s="222"/>
      <c r="D55" s="222"/>
      <c r="E55" s="222"/>
      <c r="F55" s="222"/>
      <c r="G55" s="222"/>
      <c r="H55" s="222"/>
      <c r="I55" s="222"/>
      <c r="J55" s="222"/>
      <c r="K55" s="222"/>
      <c r="L55" s="222"/>
      <c r="M55" s="222"/>
      <c r="N55" s="222"/>
      <c r="O55" s="222"/>
      <c r="P55" s="222"/>
      <c r="Q55" s="222"/>
      <c r="R55" s="222"/>
      <c r="S55" s="222"/>
      <c r="T55" s="222"/>
      <c r="U55" s="222"/>
      <c r="V55" s="222"/>
      <c r="W55" s="222"/>
      <c r="X55" s="222"/>
      <c r="Y55" s="222"/>
    </row>
    <row r="56" spans="1:25" ht="17.149999999999999" customHeight="1">
      <c r="A56" s="7"/>
      <c r="B56" s="222"/>
      <c r="C56" s="222"/>
      <c r="D56" s="222"/>
      <c r="E56" s="222"/>
      <c r="F56" s="222"/>
      <c r="G56" s="222"/>
      <c r="H56" s="222"/>
      <c r="I56" s="222"/>
      <c r="J56" s="222"/>
      <c r="K56" s="222"/>
      <c r="L56" s="222"/>
      <c r="M56" s="222"/>
      <c r="N56" s="222"/>
      <c r="O56" s="222"/>
      <c r="P56" s="222"/>
      <c r="Q56" s="222"/>
      <c r="R56" s="222"/>
      <c r="S56" s="222"/>
      <c r="T56" s="222"/>
      <c r="U56" s="222"/>
      <c r="V56" s="222"/>
      <c r="W56" s="222"/>
      <c r="X56" s="222"/>
      <c r="Y56" s="222"/>
    </row>
    <row r="57" spans="1:25" ht="17.149999999999999" customHeight="1">
      <c r="A57" s="7"/>
      <c r="B57" s="222"/>
      <c r="C57" s="222"/>
      <c r="D57" s="222"/>
      <c r="E57" s="222"/>
      <c r="F57" s="222"/>
      <c r="G57" s="222"/>
      <c r="H57" s="222"/>
      <c r="I57" s="222"/>
      <c r="J57" s="222"/>
      <c r="K57" s="222"/>
      <c r="L57" s="222"/>
      <c r="M57" s="222"/>
      <c r="N57" s="222"/>
      <c r="O57" s="222"/>
      <c r="P57" s="222"/>
      <c r="Q57" s="222"/>
      <c r="R57" s="222"/>
      <c r="S57" s="222"/>
      <c r="T57" s="222"/>
      <c r="U57" s="222"/>
      <c r="V57" s="222"/>
      <c r="W57" s="222"/>
      <c r="X57" s="222"/>
      <c r="Y57" s="222"/>
    </row>
    <row r="58" spans="1:25" ht="17.149999999999999" customHeight="1">
      <c r="A58" s="7"/>
      <c r="B58" s="222"/>
      <c r="C58" s="222"/>
      <c r="D58" s="222"/>
      <c r="E58" s="222"/>
      <c r="F58" s="222"/>
      <c r="G58" s="222"/>
      <c r="H58" s="222"/>
      <c r="I58" s="222"/>
      <c r="J58" s="222"/>
      <c r="K58" s="222"/>
      <c r="L58" s="222"/>
      <c r="M58" s="222"/>
      <c r="N58" s="222"/>
      <c r="O58" s="222"/>
      <c r="P58" s="222"/>
      <c r="Q58" s="222"/>
      <c r="R58" s="222"/>
      <c r="S58" s="222"/>
      <c r="T58" s="222"/>
      <c r="U58" s="222"/>
      <c r="V58" s="222"/>
      <c r="W58" s="222"/>
      <c r="X58" s="222"/>
      <c r="Y58" s="222"/>
    </row>
    <row r="59" spans="1:25" ht="17.149999999999999" customHeight="1">
      <c r="A59" s="7"/>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row>
    <row r="60" spans="1:25" ht="17.149999999999999" customHeight="1">
      <c r="A60" s="7"/>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1:25" ht="17.149999999999999" customHeight="1">
      <c r="A61" s="7"/>
      <c r="B61" s="222"/>
      <c r="C61" s="222"/>
      <c r="D61" s="222"/>
      <c r="E61" s="222"/>
      <c r="F61" s="222"/>
      <c r="G61" s="222"/>
      <c r="H61" s="222"/>
      <c r="I61" s="222"/>
      <c r="J61" s="222"/>
      <c r="K61" s="222"/>
      <c r="L61" s="222"/>
      <c r="M61" s="222"/>
      <c r="N61" s="222"/>
      <c r="O61" s="222"/>
      <c r="P61" s="222"/>
      <c r="Q61" s="222"/>
      <c r="R61" s="222"/>
      <c r="S61" s="222"/>
      <c r="T61" s="222"/>
      <c r="U61" s="222"/>
      <c r="V61" s="222"/>
      <c r="W61" s="222"/>
      <c r="X61" s="222"/>
      <c r="Y61" s="222"/>
    </row>
    <row r="62" spans="1:25" ht="17.149999999999999" customHeight="1">
      <c r="A62" s="7"/>
      <c r="B62" s="222"/>
      <c r="C62" s="222"/>
      <c r="D62" s="222"/>
      <c r="E62" s="222"/>
      <c r="F62" s="222"/>
      <c r="G62" s="222"/>
      <c r="H62" s="222"/>
      <c r="I62" s="222"/>
      <c r="J62" s="222"/>
      <c r="K62" s="222"/>
      <c r="L62" s="222"/>
      <c r="M62" s="222"/>
      <c r="N62" s="222"/>
      <c r="O62" s="222"/>
      <c r="P62" s="222"/>
      <c r="Q62" s="222"/>
      <c r="R62" s="222"/>
      <c r="S62" s="222"/>
      <c r="T62" s="222"/>
      <c r="U62" s="222"/>
      <c r="V62" s="222"/>
      <c r="W62" s="222"/>
      <c r="X62" s="222"/>
      <c r="Y62" s="222"/>
    </row>
    <row r="63" spans="1:25" ht="17.149999999999999" customHeight="1">
      <c r="A63" s="7"/>
      <c r="B63" s="222"/>
      <c r="C63" s="222"/>
      <c r="D63" s="222"/>
      <c r="E63" s="222"/>
      <c r="F63" s="222"/>
      <c r="G63" s="222"/>
      <c r="H63" s="222"/>
      <c r="I63" s="222"/>
      <c r="J63" s="222"/>
      <c r="K63" s="222"/>
      <c r="L63" s="222"/>
      <c r="M63" s="222"/>
      <c r="N63" s="222"/>
      <c r="O63" s="222"/>
      <c r="P63" s="222"/>
      <c r="Q63" s="222"/>
      <c r="R63" s="222"/>
      <c r="S63" s="222"/>
      <c r="T63" s="222"/>
      <c r="U63" s="222"/>
      <c r="V63" s="222"/>
      <c r="W63" s="222"/>
      <c r="X63" s="222"/>
      <c r="Y63" s="222"/>
    </row>
    <row r="64" spans="1:25" ht="17.149999999999999" customHeight="1">
      <c r="A64" s="7"/>
      <c r="B64" s="222"/>
      <c r="C64" s="222"/>
      <c r="D64" s="222"/>
      <c r="E64" s="222"/>
      <c r="F64" s="222"/>
      <c r="G64" s="222"/>
      <c r="H64" s="222"/>
      <c r="I64" s="222"/>
      <c r="J64" s="222"/>
      <c r="K64" s="222"/>
      <c r="L64" s="222"/>
      <c r="M64" s="222"/>
      <c r="N64" s="222"/>
      <c r="O64" s="222"/>
      <c r="P64" s="222"/>
      <c r="Q64" s="222"/>
      <c r="R64" s="222"/>
      <c r="S64" s="222"/>
      <c r="T64" s="222"/>
      <c r="U64" s="222"/>
      <c r="V64" s="222"/>
      <c r="W64" s="222"/>
      <c r="X64" s="222"/>
      <c r="Y64" s="222"/>
    </row>
  </sheetData>
  <mergeCells count="18">
    <mergeCell ref="B25:Y25"/>
    <mergeCell ref="B26:Y26"/>
    <mergeCell ref="B29:Y29"/>
    <mergeCell ref="B30:Y30"/>
    <mergeCell ref="B32:Y32"/>
    <mergeCell ref="B22:Y22"/>
    <mergeCell ref="A1:C1"/>
    <mergeCell ref="D1:Y1"/>
    <mergeCell ref="A2:Y2"/>
    <mergeCell ref="Q3:Y3"/>
    <mergeCell ref="A4:Y4"/>
    <mergeCell ref="H7:J7"/>
    <mergeCell ref="A12:Y13"/>
    <mergeCell ref="A16:Y16"/>
    <mergeCell ref="A19:Y19"/>
    <mergeCell ref="L9:Y9"/>
    <mergeCell ref="L7:Y7"/>
    <mergeCell ref="L8:Y8"/>
  </mergeCells>
  <phoneticPr fontId="1"/>
  <pageMargins left="0.78740157480314965" right="0.59055118110236227" top="0.94488188976377963" bottom="0.9448818897637796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4FE0B-2A2E-4E0D-9312-5997038ADCAE}">
  <sheetPr codeName="Sheet3">
    <tabColor theme="8" tint="0.79998168889431442"/>
  </sheetPr>
  <dimension ref="A1:I64"/>
  <sheetViews>
    <sheetView tabSelected="1" view="pageBreakPreview" zoomScaleNormal="100" zoomScaleSheetLayoutView="100" workbookViewId="0">
      <selection activeCell="E27" sqref="E27"/>
    </sheetView>
  </sheetViews>
  <sheetFormatPr defaultColWidth="8.58203125" defaultRowHeight="13"/>
  <cols>
    <col min="1" max="1" width="2.08203125" style="2" customWidth="1"/>
    <col min="2" max="2" width="22.58203125" style="1" customWidth="1"/>
    <col min="3" max="3" width="5.58203125" style="40" customWidth="1"/>
    <col min="4" max="4" width="22.58203125" style="1" customWidth="1"/>
    <col min="5" max="5" width="37.83203125" style="39" customWidth="1"/>
    <col min="6" max="6" width="37.83203125" style="108" customWidth="1"/>
    <col min="7" max="7" width="8.58203125" style="2"/>
    <col min="8" max="8" width="7.5" style="2" hidden="1" customWidth="1"/>
    <col min="9" max="9" width="16.08203125" style="2" hidden="1" customWidth="1"/>
    <col min="10" max="10" width="9.08203125" style="2" customWidth="1"/>
    <col min="11" max="12" width="8.58203125" style="2" customWidth="1"/>
    <col min="13" max="16384" width="8.58203125" style="2"/>
  </cols>
  <sheetData>
    <row r="1" spans="1:9" ht="14">
      <c r="A1" s="220"/>
    </row>
    <row r="2" spans="1:9" ht="16.5">
      <c r="A2" s="136" t="s">
        <v>263</v>
      </c>
    </row>
    <row r="3" spans="1:9" s="48" customFormat="1">
      <c r="A3" s="361" t="s">
        <v>257</v>
      </c>
      <c r="B3" s="362"/>
      <c r="C3" s="140" t="s">
        <v>160</v>
      </c>
      <c r="D3" s="141" t="s">
        <v>158</v>
      </c>
      <c r="E3" s="141" t="s">
        <v>161</v>
      </c>
      <c r="F3" s="142" t="s">
        <v>126</v>
      </c>
      <c r="H3" s="48" t="s">
        <v>188</v>
      </c>
      <c r="I3" s="48" t="s">
        <v>189</v>
      </c>
    </row>
    <row r="4" spans="1:9" s="70" customFormat="1" ht="16.5">
      <c r="A4" s="69"/>
      <c r="B4" s="367" t="s">
        <v>226</v>
      </c>
      <c r="C4" s="367"/>
      <c r="D4" s="367"/>
      <c r="E4" s="367"/>
      <c r="F4" s="368"/>
      <c r="I4" s="2" t="str">
        <f>IF(COUNTA(E6:E10)&gt;4,"OK","不足")</f>
        <v>不足</v>
      </c>
    </row>
    <row r="5" spans="1:9" ht="13.5" thickBot="1">
      <c r="A5" s="71"/>
      <c r="B5" s="72" t="s">
        <v>217</v>
      </c>
      <c r="C5" s="52"/>
      <c r="D5" s="52"/>
      <c r="E5" s="154"/>
      <c r="F5" s="97"/>
    </row>
    <row r="6" spans="1:9" ht="13.5" thickTop="1">
      <c r="A6" s="59"/>
      <c r="B6" s="50" t="s">
        <v>37</v>
      </c>
      <c r="C6" s="47" t="s">
        <v>159</v>
      </c>
      <c r="D6" s="371" t="s">
        <v>197</v>
      </c>
      <c r="E6" s="83"/>
      <c r="F6" s="98" t="s">
        <v>181</v>
      </c>
    </row>
    <row r="7" spans="1:9">
      <c r="A7" s="59"/>
      <c r="B7" s="50" t="s">
        <v>40</v>
      </c>
      <c r="C7" s="47" t="s">
        <v>159</v>
      </c>
      <c r="D7" s="372"/>
      <c r="E7" s="58"/>
      <c r="F7" s="98" t="s">
        <v>254</v>
      </c>
    </row>
    <row r="8" spans="1:9">
      <c r="A8" s="59"/>
      <c r="B8" s="50" t="s">
        <v>38</v>
      </c>
      <c r="C8" s="47" t="s">
        <v>159</v>
      </c>
      <c r="D8" s="372"/>
      <c r="E8" s="58"/>
      <c r="F8" s="98" t="s">
        <v>41</v>
      </c>
    </row>
    <row r="9" spans="1:9">
      <c r="A9" s="59"/>
      <c r="B9" s="73" t="s">
        <v>39</v>
      </c>
      <c r="C9" s="74" t="s">
        <v>159</v>
      </c>
      <c r="D9" s="373"/>
      <c r="E9" s="84"/>
      <c r="F9" s="99" t="s">
        <v>249</v>
      </c>
    </row>
    <row r="10" spans="1:9" ht="26">
      <c r="A10" s="71"/>
      <c r="B10" s="82" t="s">
        <v>180</v>
      </c>
      <c r="C10" s="74" t="s">
        <v>26</v>
      </c>
      <c r="D10" s="75" t="s">
        <v>198</v>
      </c>
      <c r="E10" s="84"/>
      <c r="F10" s="99" t="s">
        <v>183</v>
      </c>
    </row>
    <row r="11" spans="1:9">
      <c r="A11" s="71"/>
      <c r="B11" s="45" t="s">
        <v>195</v>
      </c>
      <c r="C11" s="74" t="s">
        <v>26</v>
      </c>
      <c r="D11" s="371" t="s">
        <v>252</v>
      </c>
      <c r="E11" s="58"/>
      <c r="F11" s="98" t="s">
        <v>250</v>
      </c>
    </row>
    <row r="12" spans="1:9">
      <c r="A12" s="71"/>
      <c r="B12" s="45" t="s">
        <v>199</v>
      </c>
      <c r="C12" s="74" t="s">
        <v>26</v>
      </c>
      <c r="D12" s="372"/>
      <c r="E12" s="84"/>
      <c r="F12" s="98" t="s">
        <v>196</v>
      </c>
    </row>
    <row r="13" spans="1:9" ht="26.5" thickBot="1">
      <c r="A13" s="86"/>
      <c r="B13" s="45" t="s">
        <v>200</v>
      </c>
      <c r="C13" s="47" t="s">
        <v>26</v>
      </c>
      <c r="D13" s="373"/>
      <c r="E13" s="95"/>
      <c r="F13" s="100" t="s">
        <v>251</v>
      </c>
    </row>
    <row r="14" spans="1:9" s="70" customFormat="1" ht="17" thickTop="1">
      <c r="A14" s="87"/>
      <c r="B14" s="369" t="s">
        <v>225</v>
      </c>
      <c r="C14" s="369"/>
      <c r="D14" s="369"/>
      <c r="E14" s="369"/>
      <c r="F14" s="370"/>
      <c r="I14" s="2" t="str">
        <f>IF(COUNTA(E19:E25)&gt;4,"OK","不足")</f>
        <v>不足</v>
      </c>
    </row>
    <row r="15" spans="1:9" ht="13.5" thickBot="1">
      <c r="A15" s="88"/>
      <c r="B15" s="89" t="s">
        <v>224</v>
      </c>
      <c r="C15" s="90"/>
      <c r="D15" s="90"/>
      <c r="E15" s="91"/>
      <c r="F15" s="101"/>
    </row>
    <row r="16" spans="1:9" s="1" customFormat="1" ht="74.5" customHeight="1" thickTop="1">
      <c r="A16" s="92"/>
      <c r="B16" s="45" t="s">
        <v>227</v>
      </c>
      <c r="C16" s="47" t="s">
        <v>26</v>
      </c>
      <c r="D16" s="50" t="s">
        <v>368</v>
      </c>
      <c r="E16" s="158" t="s">
        <v>230</v>
      </c>
      <c r="F16" s="102" t="s">
        <v>229</v>
      </c>
    </row>
    <row r="17" spans="1:9" s="1" customFormat="1" ht="39">
      <c r="A17" s="92"/>
      <c r="B17" s="45" t="s">
        <v>245</v>
      </c>
      <c r="C17" s="47" t="str">
        <f>IF(E16="希望しない","不要","必須")</f>
        <v>不要</v>
      </c>
      <c r="D17" s="50" t="s">
        <v>247</v>
      </c>
      <c r="E17" s="156"/>
      <c r="F17" s="102" t="s">
        <v>255</v>
      </c>
    </row>
    <row r="18" spans="1:9" s="1" customFormat="1" ht="39">
      <c r="A18" s="92"/>
      <c r="B18" s="45" t="s">
        <v>246</v>
      </c>
      <c r="C18" s="47" t="str">
        <f>IF(E16="希望しない","不要","必須")</f>
        <v>不要</v>
      </c>
      <c r="D18" s="50" t="s">
        <v>248</v>
      </c>
      <c r="E18" s="156"/>
      <c r="F18" s="102" t="s">
        <v>253</v>
      </c>
    </row>
    <row r="19" spans="1:9" s="1" customFormat="1" ht="26">
      <c r="A19" s="93"/>
      <c r="B19" s="50" t="s">
        <v>231</v>
      </c>
      <c r="C19" s="47" t="s">
        <v>26</v>
      </c>
      <c r="D19" s="50" t="s">
        <v>232</v>
      </c>
      <c r="E19" s="155"/>
      <c r="F19" s="102" t="s">
        <v>234</v>
      </c>
    </row>
    <row r="20" spans="1:9" s="1" customFormat="1" ht="39">
      <c r="A20" s="93"/>
      <c r="B20" s="50" t="s">
        <v>233</v>
      </c>
      <c r="C20" s="47" t="s">
        <v>26</v>
      </c>
      <c r="D20" s="50" t="s">
        <v>306</v>
      </c>
      <c r="E20" s="155"/>
      <c r="F20" s="102" t="s">
        <v>235</v>
      </c>
    </row>
    <row r="21" spans="1:9" s="1" customFormat="1" ht="40.5" customHeight="1">
      <c r="A21" s="93"/>
      <c r="B21" s="50" t="s">
        <v>307</v>
      </c>
      <c r="C21" s="47" t="s">
        <v>26</v>
      </c>
      <c r="D21" s="50" t="s">
        <v>369</v>
      </c>
      <c r="E21" s="160"/>
      <c r="F21" s="102" t="s">
        <v>237</v>
      </c>
    </row>
    <row r="22" spans="1:9" s="1" customFormat="1" ht="84" customHeight="1">
      <c r="A22" s="93"/>
      <c r="B22" s="50" t="s">
        <v>239</v>
      </c>
      <c r="C22" s="47" t="s">
        <v>26</v>
      </c>
      <c r="D22" s="50" t="s">
        <v>242</v>
      </c>
      <c r="E22" s="155"/>
      <c r="F22" s="102">
        <v>1234567</v>
      </c>
    </row>
    <row r="23" spans="1:9" s="1" customFormat="1" ht="39">
      <c r="A23" s="93"/>
      <c r="B23" s="50" t="s">
        <v>240</v>
      </c>
      <c r="C23" s="47" t="s">
        <v>26</v>
      </c>
      <c r="D23" s="50" t="s">
        <v>244</v>
      </c>
      <c r="E23" s="155"/>
      <c r="F23" s="102" t="s">
        <v>256</v>
      </c>
    </row>
    <row r="24" spans="1:9" s="1" customFormat="1" ht="26.5" thickBot="1">
      <c r="A24" s="94"/>
      <c r="B24" s="50" t="s">
        <v>241</v>
      </c>
      <c r="C24" s="47" t="s">
        <v>26</v>
      </c>
      <c r="D24" s="50" t="s">
        <v>243</v>
      </c>
      <c r="E24" s="157"/>
      <c r="F24" s="102" t="s">
        <v>181</v>
      </c>
    </row>
    <row r="25" spans="1:9" s="70" customFormat="1" ht="17" thickTop="1">
      <c r="A25" s="85"/>
      <c r="B25" s="374" t="s">
        <v>173</v>
      </c>
      <c r="C25" s="374"/>
      <c r="D25" s="374"/>
      <c r="E25" s="374"/>
      <c r="F25" s="375"/>
      <c r="I25" s="2" t="str">
        <f>IF(COUNTA(E29:E33)&gt;4,"OK","不足")</f>
        <v>不足</v>
      </c>
    </row>
    <row r="26" spans="1:9" ht="13.5" thickBot="1">
      <c r="A26" s="64"/>
      <c r="B26" s="363" t="s">
        <v>175</v>
      </c>
      <c r="C26" s="363"/>
      <c r="D26" s="363"/>
      <c r="E26" s="363"/>
      <c r="F26" s="364"/>
    </row>
    <row r="27" spans="1:9" s="1" customFormat="1" ht="50.5" customHeight="1" thickTop="1">
      <c r="A27" s="77"/>
      <c r="B27" s="50" t="s">
        <v>42</v>
      </c>
      <c r="C27" s="47" t="s">
        <v>159</v>
      </c>
      <c r="D27" s="49" t="s">
        <v>370</v>
      </c>
      <c r="E27" s="310"/>
      <c r="F27" s="102" t="s">
        <v>387</v>
      </c>
      <c r="H27" s="2" t="str">
        <f>IF(E27="バックオフィスの生産性向上及び多様な担い手確保に資する事業","バックオフィス_種類",IF(E27="工事現場等の生産性向上に資するための設備等を導入する事業","設備等導入_種類","ERROR"))</f>
        <v>ERROR</v>
      </c>
    </row>
    <row r="28" spans="1:9" s="1" customFormat="1" ht="39">
      <c r="A28" s="77"/>
      <c r="B28" s="50" t="s">
        <v>10</v>
      </c>
      <c r="C28" s="47" t="s">
        <v>159</v>
      </c>
      <c r="D28" s="49" t="s">
        <v>163</v>
      </c>
      <c r="E28" s="61"/>
      <c r="F28" s="103">
        <v>46204</v>
      </c>
    </row>
    <row r="29" spans="1:9" s="1" customFormat="1" ht="58.5" customHeight="1">
      <c r="A29" s="77"/>
      <c r="B29" s="50" t="s">
        <v>27</v>
      </c>
      <c r="C29" s="47" t="s">
        <v>159</v>
      </c>
      <c r="D29" s="49" t="s">
        <v>371</v>
      </c>
      <c r="E29" s="159"/>
      <c r="F29" s="103" t="s">
        <v>46</v>
      </c>
    </row>
    <row r="30" spans="1:9" s="1" customFormat="1" ht="39">
      <c r="A30" s="77"/>
      <c r="B30" s="50" t="s">
        <v>11</v>
      </c>
      <c r="C30" s="47" t="str">
        <f>IF(E29="事前着手しない","不要","必須")</f>
        <v>必須</v>
      </c>
      <c r="D30" s="49" t="s">
        <v>223</v>
      </c>
      <c r="E30" s="61"/>
      <c r="F30" s="103">
        <v>46143</v>
      </c>
    </row>
    <row r="31" spans="1:9" s="1" customFormat="1" ht="39">
      <c r="A31" s="77"/>
      <c r="B31" s="50" t="s">
        <v>12</v>
      </c>
      <c r="C31" s="47" t="str">
        <f>IF(E29="事前着手しない","不要","必須")</f>
        <v>必須</v>
      </c>
      <c r="D31" s="49" t="s">
        <v>164</v>
      </c>
      <c r="E31" s="61"/>
      <c r="F31" s="103" t="s">
        <v>171</v>
      </c>
    </row>
    <row r="32" spans="1:9" s="1" customFormat="1" ht="39">
      <c r="A32" s="77"/>
      <c r="B32" s="50" t="s">
        <v>127</v>
      </c>
      <c r="C32" s="47" t="s">
        <v>159</v>
      </c>
      <c r="D32" s="49" t="s">
        <v>165</v>
      </c>
      <c r="E32" s="56"/>
      <c r="F32" s="102" t="s">
        <v>60</v>
      </c>
    </row>
    <row r="33" spans="1:9" s="1" customFormat="1" ht="99.65" customHeight="1">
      <c r="A33" s="77"/>
      <c r="B33" s="73" t="s">
        <v>88</v>
      </c>
      <c r="C33" s="74" t="str">
        <f>IF(E27="バックオフィスの生産性向上及び多様な担い手確保に資する事業","不要","必須")</f>
        <v>必須</v>
      </c>
      <c r="D33" s="75" t="s">
        <v>372</v>
      </c>
      <c r="E33" s="257"/>
      <c r="F33" s="313" t="s">
        <v>421</v>
      </c>
      <c r="H33" s="1" t="s">
        <v>421</v>
      </c>
      <c r="I33" s="1" t="s">
        <v>374</v>
      </c>
    </row>
    <row r="34" spans="1:9" s="1" customFormat="1" ht="44.5" customHeight="1" thickBot="1">
      <c r="A34" s="256"/>
      <c r="B34" s="45" t="s">
        <v>433</v>
      </c>
      <c r="C34" s="47" t="str">
        <f>IF(E28="バックオフィスの生産性向上及び多様な担い手確保に資する事業","不要","必須")</f>
        <v>必須</v>
      </c>
      <c r="D34" s="49" t="s">
        <v>434</v>
      </c>
      <c r="E34" s="288" t="str">
        <f>IF(COUNTA(第2号様式別紙３_事業計画書!D10:D21)&gt;0,"入力済み","入力されていません")</f>
        <v>入力されていません</v>
      </c>
      <c r="F34" s="102" t="s">
        <v>431</v>
      </c>
    </row>
    <row r="35" spans="1:9" s="1" customFormat="1" ht="13.5" thickTop="1">
      <c r="A35" s="109"/>
      <c r="B35" s="109"/>
      <c r="C35" s="109"/>
      <c r="D35" s="109"/>
      <c r="F35" s="110"/>
    </row>
    <row r="36" spans="1:9" s="1" customFormat="1">
      <c r="F36" s="143"/>
    </row>
    <row r="37" spans="1:9" ht="16.5">
      <c r="A37" s="136" t="s">
        <v>264</v>
      </c>
    </row>
    <row r="38" spans="1:9" s="48" customFormat="1">
      <c r="A38" s="349" t="s">
        <v>257</v>
      </c>
      <c r="B38" s="350"/>
      <c r="C38" s="46" t="s">
        <v>160</v>
      </c>
      <c r="D38" s="47" t="s">
        <v>158</v>
      </c>
      <c r="E38" s="47" t="s">
        <v>161</v>
      </c>
      <c r="F38" s="96" t="s">
        <v>126</v>
      </c>
      <c r="H38" s="48" t="s">
        <v>188</v>
      </c>
      <c r="I38" s="48" t="s">
        <v>189</v>
      </c>
    </row>
    <row r="39" spans="1:9" s="70" customFormat="1" ht="16.5">
      <c r="A39" s="218"/>
      <c r="B39" s="76" t="s">
        <v>174</v>
      </c>
      <c r="C39" s="76"/>
      <c r="D39" s="76"/>
      <c r="E39" s="76"/>
      <c r="F39" s="104"/>
      <c r="I39" s="2" t="str">
        <f>IF(COUNTA(E41:E43)&gt;2,"OK","不足")</f>
        <v>不足</v>
      </c>
    </row>
    <row r="40" spans="1:9" ht="13.5" thickBot="1">
      <c r="A40" s="217"/>
      <c r="B40" s="66" t="s">
        <v>216</v>
      </c>
      <c r="C40" s="65"/>
      <c r="D40" s="65"/>
      <c r="E40" s="60"/>
      <c r="F40" s="105"/>
    </row>
    <row r="41" spans="1:9" ht="26.5" thickTop="1">
      <c r="A41" s="217"/>
      <c r="B41" s="45" t="s">
        <v>128</v>
      </c>
      <c r="C41" s="47" t="s">
        <v>159</v>
      </c>
      <c r="D41" s="49" t="s">
        <v>141</v>
      </c>
      <c r="E41" s="55"/>
      <c r="F41" s="106">
        <v>46313</v>
      </c>
    </row>
    <row r="42" spans="1:9" ht="65">
      <c r="A42" s="217"/>
      <c r="B42" s="45" t="s">
        <v>130</v>
      </c>
      <c r="C42" s="47" t="s">
        <v>159</v>
      </c>
      <c r="D42" s="49" t="s">
        <v>427</v>
      </c>
      <c r="E42" s="58"/>
      <c r="F42" s="98">
        <v>555</v>
      </c>
    </row>
    <row r="43" spans="1:9" ht="42.65" customHeight="1" thickBot="1">
      <c r="A43" s="219"/>
      <c r="B43" s="45" t="s">
        <v>129</v>
      </c>
      <c r="C43" s="47" t="s">
        <v>159</v>
      </c>
      <c r="D43" s="49" t="s">
        <v>172</v>
      </c>
      <c r="E43" s="308"/>
      <c r="F43" s="107">
        <v>2500000</v>
      </c>
    </row>
    <row r="44" spans="1:9" ht="13.5" thickTop="1">
      <c r="B44" s="2"/>
      <c r="C44" s="2"/>
      <c r="D44" s="2"/>
      <c r="E44" s="2"/>
      <c r="F44" s="2"/>
    </row>
    <row r="45" spans="1:9">
      <c r="B45" s="2"/>
      <c r="C45" s="2"/>
      <c r="D45" s="2"/>
      <c r="E45" s="2"/>
      <c r="F45" s="2"/>
    </row>
    <row r="46" spans="1:9" ht="16.5">
      <c r="A46" s="136" t="s">
        <v>265</v>
      </c>
    </row>
    <row r="47" spans="1:9" s="48" customFormat="1">
      <c r="A47" s="349" t="s">
        <v>257</v>
      </c>
      <c r="B47" s="350"/>
      <c r="C47" s="46" t="s">
        <v>160</v>
      </c>
      <c r="D47" s="47" t="s">
        <v>158</v>
      </c>
      <c r="E47" s="47" t="s">
        <v>161</v>
      </c>
      <c r="F47" s="96" t="s">
        <v>126</v>
      </c>
      <c r="H47" s="48" t="s">
        <v>188</v>
      </c>
      <c r="I47" s="48" t="s">
        <v>189</v>
      </c>
    </row>
    <row r="48" spans="1:9" ht="16.5">
      <c r="A48" s="51"/>
      <c r="B48" s="365" t="s">
        <v>185</v>
      </c>
      <c r="C48" s="365"/>
      <c r="D48" s="365"/>
      <c r="E48" s="365"/>
      <c r="F48" s="366"/>
      <c r="I48" s="2" t="str">
        <f>IF(COUNTA(E50:E52)&gt;2,"OK","不足")</f>
        <v>不足</v>
      </c>
    </row>
    <row r="49" spans="1:9" ht="13.5" thickBot="1">
      <c r="A49" s="67"/>
      <c r="B49" s="355" t="s">
        <v>176</v>
      </c>
      <c r="C49" s="355"/>
      <c r="D49" s="355"/>
      <c r="E49" s="355"/>
      <c r="F49" s="356"/>
    </row>
    <row r="50" spans="1:9" s="1" customFormat="1" ht="39.5" thickTop="1">
      <c r="A50" s="78"/>
      <c r="B50" s="45" t="s">
        <v>309</v>
      </c>
      <c r="C50" s="47" t="s">
        <v>159</v>
      </c>
      <c r="D50" s="49" t="s">
        <v>162</v>
      </c>
      <c r="E50" s="79"/>
      <c r="F50" s="103">
        <v>46357</v>
      </c>
    </row>
    <row r="51" spans="1:9" s="1" customFormat="1" ht="52">
      <c r="A51" s="78"/>
      <c r="B51" s="45" t="s">
        <v>135</v>
      </c>
      <c r="C51" s="47" t="s">
        <v>159</v>
      </c>
      <c r="D51" s="49" t="s">
        <v>191</v>
      </c>
      <c r="E51" s="56"/>
      <c r="F51" s="102" t="s">
        <v>193</v>
      </c>
    </row>
    <row r="52" spans="1:9" s="1" customFormat="1" ht="44.15" customHeight="1" thickBot="1">
      <c r="A52" s="80"/>
      <c r="B52" s="45" t="s">
        <v>136</v>
      </c>
      <c r="C52" s="47" t="s">
        <v>159</v>
      </c>
      <c r="D52" s="49" t="s">
        <v>192</v>
      </c>
      <c r="E52" s="57"/>
      <c r="F52" s="103" t="s">
        <v>137</v>
      </c>
    </row>
    <row r="53" spans="1:9" ht="17" thickTop="1">
      <c r="A53" s="54"/>
      <c r="B53" s="357" t="s">
        <v>186</v>
      </c>
      <c r="C53" s="357"/>
      <c r="D53" s="357"/>
      <c r="E53" s="357"/>
      <c r="F53" s="358"/>
      <c r="I53" s="2" t="e">
        <f>IF(#REF!="設備等導入_中止",IF(COUNTA(E55:E56)&gt;2,"OK","不足"),IF(COUNTA(E55:E56)&gt;3,"OK","不足"))</f>
        <v>#REF!</v>
      </c>
    </row>
    <row r="54" spans="1:9" ht="13.5" thickBot="1">
      <c r="A54" s="68"/>
      <c r="B54" s="359" t="s">
        <v>362</v>
      </c>
      <c r="C54" s="359"/>
      <c r="D54" s="359"/>
      <c r="E54" s="359"/>
      <c r="F54" s="360"/>
    </row>
    <row r="55" spans="1:9" s="1" customFormat="1" ht="39.5" thickTop="1">
      <c r="A55" s="81"/>
      <c r="B55" s="45" t="s">
        <v>134</v>
      </c>
      <c r="C55" s="47" t="s">
        <v>26</v>
      </c>
      <c r="D55" s="49" t="s">
        <v>162</v>
      </c>
      <c r="E55" s="79"/>
      <c r="F55" s="103">
        <v>46357</v>
      </c>
    </row>
    <row r="56" spans="1:9" s="1" customFormat="1" ht="39.5" thickBot="1">
      <c r="A56" s="53"/>
      <c r="B56" s="45" t="s">
        <v>150</v>
      </c>
      <c r="C56" s="47" t="s">
        <v>177</v>
      </c>
      <c r="D56" s="49" t="s">
        <v>178</v>
      </c>
      <c r="E56" s="288"/>
      <c r="F56" s="102" t="s">
        <v>218</v>
      </c>
    </row>
    <row r="57" spans="1:9" ht="13.5" thickTop="1"/>
    <row r="59" spans="1:9" ht="16.5">
      <c r="A59" s="136" t="s">
        <v>266</v>
      </c>
    </row>
    <row r="60" spans="1:9" s="48" customFormat="1">
      <c r="A60" s="349" t="s">
        <v>257</v>
      </c>
      <c r="B60" s="350"/>
      <c r="C60" s="46" t="s">
        <v>160</v>
      </c>
      <c r="D60" s="47" t="s">
        <v>158</v>
      </c>
      <c r="E60" s="47" t="s">
        <v>161</v>
      </c>
      <c r="F60" s="96" t="s">
        <v>126</v>
      </c>
      <c r="H60" s="48" t="s">
        <v>188</v>
      </c>
      <c r="I60" s="48" t="s">
        <v>189</v>
      </c>
    </row>
    <row r="61" spans="1:9" ht="16.5">
      <c r="A61" s="137"/>
      <c r="B61" s="351" t="s">
        <v>319</v>
      </c>
      <c r="C61" s="351"/>
      <c r="D61" s="351"/>
      <c r="E61" s="351"/>
      <c r="F61" s="352"/>
      <c r="I61" s="2" t="str">
        <f>IF(COUNTA(E63:E63)&gt;2,"OK","不足")</f>
        <v>不足</v>
      </c>
    </row>
    <row r="62" spans="1:9" ht="13.5" thickBot="1">
      <c r="A62" s="138"/>
      <c r="B62" s="353" t="s">
        <v>320</v>
      </c>
      <c r="C62" s="353"/>
      <c r="D62" s="353"/>
      <c r="E62" s="353"/>
      <c r="F62" s="354"/>
    </row>
    <row r="63" spans="1:9" s="1" customFormat="1" ht="40" thickTop="1" thickBot="1">
      <c r="A63" s="139"/>
      <c r="B63" s="45" t="s">
        <v>267</v>
      </c>
      <c r="C63" s="47" t="s">
        <v>26</v>
      </c>
      <c r="D63" s="49" t="s">
        <v>162</v>
      </c>
      <c r="E63" s="224"/>
      <c r="F63" s="103">
        <v>46437</v>
      </c>
    </row>
    <row r="64" spans="1:9" ht="13.5" thickTop="1"/>
  </sheetData>
  <mergeCells count="16">
    <mergeCell ref="A3:B3"/>
    <mergeCell ref="B26:F26"/>
    <mergeCell ref="B48:F48"/>
    <mergeCell ref="B4:F4"/>
    <mergeCell ref="B14:F14"/>
    <mergeCell ref="A38:B38"/>
    <mergeCell ref="A47:B47"/>
    <mergeCell ref="D11:D13"/>
    <mergeCell ref="D6:D9"/>
    <mergeCell ref="B25:F25"/>
    <mergeCell ref="A60:B60"/>
    <mergeCell ref="B61:F61"/>
    <mergeCell ref="B62:F62"/>
    <mergeCell ref="B49:F49"/>
    <mergeCell ref="B53:F53"/>
    <mergeCell ref="B54:F54"/>
  </mergeCells>
  <phoneticPr fontId="1"/>
  <conditionalFormatting sqref="B17:F18">
    <cfRule type="expression" dxfId="9" priority="4">
      <formula>$E$16="希望しない"</formula>
    </cfRule>
  </conditionalFormatting>
  <conditionalFormatting sqref="B30:F31">
    <cfRule type="expression" dxfId="8" priority="3">
      <formula>$E$29="事前着手しない"</formula>
    </cfRule>
  </conditionalFormatting>
  <conditionalFormatting sqref="B33:F33">
    <cfRule type="expression" dxfId="7" priority="2">
      <formula>$E$27="バックオフィスの生産性向上及び多様な担い手確保に資する事業"</formula>
    </cfRule>
  </conditionalFormatting>
  <conditionalFormatting sqref="E34">
    <cfRule type="expression" dxfId="6" priority="1">
      <formula>$E$34="入力されていません"</formula>
    </cfRule>
  </conditionalFormatting>
  <dataValidations count="1">
    <dataValidation type="list" allowBlank="1" showInputMessage="1" showErrorMessage="1" sqref="E33:F33" xr:uid="{8C866FFD-5EC8-4938-A77D-56720FDB87CD}">
      <formula1>$H$33:$I$33</formula1>
    </dataValidation>
  </dataValidations>
  <hyperlinks>
    <hyperlink ref="F13" r:id="rId1" xr:uid="{CC422E35-2D6C-4DD9-8C06-F534DD52471E}"/>
  </hyperlinks>
  <pageMargins left="0.7" right="0.7" top="0.75" bottom="0.75" header="0.3" footer="0.3"/>
  <pageSetup paperSize="9" scale="62" orientation="portrait" r:id="rId2"/>
  <rowBreaks count="1" manualBreakCount="1">
    <brk id="36" max="5" man="1"/>
  </rowBreaks>
  <extLst>
    <ext xmlns:x14="http://schemas.microsoft.com/office/spreadsheetml/2009/9/main" uri="{CCE6A557-97BC-4b89-ADB6-D9C93CAAB3DF}">
      <x14:dataValidations xmlns:xm="http://schemas.microsoft.com/office/excel/2006/main" count="5">
        <x14:dataValidation type="list" allowBlank="1" showInputMessage="1" showErrorMessage="1" xr:uid="{8B53554B-E1FE-417A-9C91-E6CC0B4AA3B7}">
          <x14:formula1>
            <xm:f>リスト!$B$3:$B$4</xm:f>
          </x14:formula1>
          <xm:sqref>E29</xm:sqref>
        </x14:dataValidation>
        <x14:dataValidation type="list" allowBlank="1" showInputMessage="1" showErrorMessage="1" xr:uid="{B26F1483-51B8-458A-AFAD-0BC81DC1C513}">
          <x14:formula1>
            <xm:f>リスト!$A$3:$A$4</xm:f>
          </x14:formula1>
          <xm:sqref>E27</xm:sqref>
        </x14:dataValidation>
        <x14:dataValidation type="list" allowBlank="1" showInputMessage="1" showErrorMessage="1" xr:uid="{1D7079F4-D573-4598-816F-B5C0D90F7D7F}">
          <x14:formula1>
            <xm:f>リスト!$K$3:$K$4</xm:f>
          </x14:formula1>
          <xm:sqref>E10</xm:sqref>
        </x14:dataValidation>
        <x14:dataValidation type="list" allowBlank="1" showInputMessage="1" showErrorMessage="1" xr:uid="{15751045-F369-4009-889E-0C21A973A84C}">
          <x14:formula1>
            <xm:f>リスト!$L$3:$L$4</xm:f>
          </x14:formula1>
          <xm:sqref>E16</xm:sqref>
        </x14:dataValidation>
        <x14:dataValidation type="list" allowBlank="1" showInputMessage="1" showErrorMessage="1" xr:uid="{B3D82BB3-F681-4C97-A4FD-2A42615A39AF}">
          <x14:formula1>
            <xm:f>リスト!$M$3:$M$4</xm:f>
          </x14:formula1>
          <xm:sqref>E21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E4CD-A194-4F17-95B8-2B31AA9B1C90}">
  <sheetPr codeName="Sheet21">
    <tabColor theme="1"/>
  </sheetPr>
  <dimension ref="A1:Y64"/>
  <sheetViews>
    <sheetView view="pageBreakPreview" zoomScale="85" zoomScaleNormal="100" zoomScaleSheetLayoutView="85" zoomScalePageLayoutView="70" workbookViewId="0">
      <selection activeCell="AV18" sqref="AV18"/>
    </sheetView>
  </sheetViews>
  <sheetFormatPr defaultColWidth="3.08203125" defaultRowHeight="17.149999999999999" customHeight="1"/>
  <cols>
    <col min="1" max="16384" width="3.08203125" style="4"/>
  </cols>
  <sheetData>
    <row r="1" spans="1:25" ht="17.149999999999999" customHeight="1">
      <c r="A1" s="544" t="s">
        <v>0</v>
      </c>
      <c r="B1" s="544"/>
      <c r="C1" s="544"/>
      <c r="D1" s="545" t="str">
        <f>"【"&amp;入力シート【基本情報】!E27&amp;"】"</f>
        <v>【】</v>
      </c>
      <c r="E1" s="545"/>
      <c r="F1" s="545"/>
      <c r="G1" s="545"/>
      <c r="H1" s="545"/>
      <c r="I1" s="545"/>
      <c r="J1" s="545"/>
      <c r="K1" s="545"/>
      <c r="L1" s="545"/>
      <c r="M1" s="545"/>
      <c r="N1" s="545"/>
      <c r="O1" s="545"/>
      <c r="P1" s="545"/>
      <c r="Q1" s="545"/>
      <c r="R1" s="545"/>
      <c r="S1" s="545"/>
      <c r="T1" s="545"/>
      <c r="U1" s="545"/>
      <c r="V1" s="545"/>
      <c r="W1" s="545"/>
      <c r="X1" s="545"/>
      <c r="Y1" s="545"/>
    </row>
    <row r="2" spans="1:25" ht="17.149999999999999" customHeight="1">
      <c r="A2" s="536" t="s">
        <v>334</v>
      </c>
      <c r="B2" s="536"/>
      <c r="C2" s="536"/>
      <c r="D2" s="536"/>
      <c r="E2" s="536"/>
      <c r="F2" s="536"/>
      <c r="G2" s="536"/>
      <c r="H2" s="536"/>
      <c r="I2" s="536"/>
      <c r="J2" s="536"/>
      <c r="K2" s="536"/>
      <c r="L2" s="536"/>
      <c r="M2" s="536"/>
      <c r="N2" s="536"/>
      <c r="O2" s="536"/>
      <c r="P2" s="536"/>
      <c r="Q2" s="536"/>
      <c r="R2" s="536"/>
      <c r="S2" s="536"/>
      <c r="T2" s="536"/>
      <c r="U2" s="536"/>
      <c r="V2" s="536"/>
      <c r="W2" s="536"/>
      <c r="X2" s="536"/>
      <c r="Y2" s="536"/>
    </row>
    <row r="3" spans="1:25" ht="17.149999999999999" customHeight="1">
      <c r="Q3" s="550" t="s">
        <v>328</v>
      </c>
      <c r="R3" s="550"/>
      <c r="S3" s="550"/>
      <c r="T3" s="550"/>
      <c r="U3" s="550"/>
      <c r="V3" s="550"/>
      <c r="W3" s="550"/>
      <c r="X3" s="550"/>
      <c r="Y3" s="550"/>
    </row>
    <row r="4" spans="1:25" ht="17.149999999999999" customHeight="1">
      <c r="A4" s="316"/>
      <c r="B4" s="316"/>
      <c r="C4" s="316"/>
      <c r="D4" s="316"/>
      <c r="E4" s="316"/>
      <c r="F4" s="316"/>
      <c r="G4" s="316"/>
      <c r="H4" s="316"/>
      <c r="I4" s="316"/>
      <c r="J4" s="316"/>
      <c r="K4" s="316"/>
      <c r="L4" s="316"/>
      <c r="M4" s="316"/>
      <c r="N4" s="316"/>
      <c r="O4" s="316"/>
      <c r="P4" s="316"/>
      <c r="Q4" s="316"/>
      <c r="R4" s="316"/>
      <c r="S4" s="316"/>
      <c r="T4" s="316"/>
      <c r="U4" s="316"/>
      <c r="V4" s="316"/>
      <c r="W4" s="316"/>
      <c r="X4" s="316"/>
      <c r="Y4" s="316"/>
    </row>
    <row r="5" spans="1:25" ht="17.149999999999999" customHeight="1">
      <c r="A5" s="4" t="s">
        <v>1</v>
      </c>
    </row>
    <row r="7" spans="1:25" ht="17.149999999999999" customHeight="1">
      <c r="H7" s="543" t="s">
        <v>2</v>
      </c>
      <c r="I7" s="543"/>
      <c r="J7" s="543"/>
      <c r="L7" s="552">
        <f>入力シート【基本情報】!E6</f>
        <v>0</v>
      </c>
      <c r="M7" s="552"/>
      <c r="N7" s="552"/>
      <c r="O7" s="552"/>
      <c r="P7" s="552"/>
      <c r="Q7" s="552"/>
      <c r="R7" s="552"/>
      <c r="S7" s="552"/>
      <c r="T7" s="552"/>
      <c r="U7" s="552"/>
      <c r="V7" s="552"/>
      <c r="W7" s="552"/>
      <c r="X7" s="552"/>
      <c r="Y7" s="552"/>
    </row>
    <row r="8" spans="1:25" ht="17.149999999999999" customHeight="1">
      <c r="L8" s="552">
        <f>入力シート【基本情報】!E7</f>
        <v>0</v>
      </c>
      <c r="M8" s="552"/>
      <c r="N8" s="552"/>
      <c r="O8" s="552"/>
      <c r="P8" s="552"/>
      <c r="Q8" s="552"/>
      <c r="R8" s="552"/>
      <c r="S8" s="552"/>
      <c r="T8" s="552"/>
      <c r="U8" s="552"/>
      <c r="V8" s="552"/>
      <c r="W8" s="552"/>
      <c r="X8" s="552"/>
      <c r="Y8" s="552"/>
    </row>
    <row r="9" spans="1:25" ht="17.149999999999999" customHeight="1">
      <c r="L9" s="552" t="str">
        <f>入力シート【基本情報】!E8&amp;"　"&amp;入力シート【基本情報】!E9</f>
        <v>　</v>
      </c>
      <c r="M9" s="552"/>
      <c r="N9" s="552"/>
      <c r="O9" s="552"/>
      <c r="P9" s="552"/>
      <c r="Q9" s="552"/>
      <c r="R9" s="552"/>
      <c r="S9" s="552"/>
      <c r="T9" s="552"/>
      <c r="U9" s="552"/>
      <c r="V9" s="552"/>
      <c r="W9" s="552"/>
      <c r="X9" s="552"/>
      <c r="Y9" s="552"/>
    </row>
    <row r="10" spans="1:25" ht="17.149999999999999" customHeight="1">
      <c r="O10" s="5"/>
      <c r="P10" s="5"/>
      <c r="Q10" s="5"/>
      <c r="R10" s="5"/>
      <c r="S10" s="5"/>
      <c r="T10" s="5"/>
      <c r="U10" s="5"/>
      <c r="V10" s="5"/>
      <c r="W10" s="5"/>
      <c r="X10" s="5"/>
      <c r="Y10" s="5"/>
    </row>
    <row r="11" spans="1:25" ht="17.149999999999999" customHeight="1">
      <c r="O11" s="5"/>
      <c r="P11" s="5"/>
      <c r="Q11" s="5"/>
      <c r="R11" s="5"/>
      <c r="S11" s="5"/>
      <c r="T11" s="5"/>
      <c r="U11" s="5"/>
      <c r="V11" s="5"/>
      <c r="W11" s="5"/>
      <c r="X11" s="5"/>
      <c r="Y11" s="5"/>
    </row>
    <row r="12" spans="1:25" ht="17.149999999999999" customHeight="1">
      <c r="A12" s="552" t="s">
        <v>396</v>
      </c>
      <c r="B12" s="552"/>
      <c r="C12" s="552"/>
      <c r="D12" s="552"/>
      <c r="E12" s="552"/>
      <c r="F12" s="552"/>
      <c r="G12" s="552"/>
      <c r="H12" s="552"/>
      <c r="I12" s="552"/>
      <c r="J12" s="552"/>
      <c r="K12" s="552"/>
      <c r="L12" s="552"/>
      <c r="M12" s="552"/>
      <c r="N12" s="552"/>
      <c r="O12" s="552"/>
      <c r="P12" s="552"/>
      <c r="Q12" s="552"/>
      <c r="R12" s="552"/>
      <c r="S12" s="552"/>
      <c r="T12" s="552"/>
      <c r="U12" s="552"/>
      <c r="V12" s="552"/>
      <c r="W12" s="552"/>
      <c r="X12" s="552"/>
      <c r="Y12" s="552"/>
    </row>
    <row r="13" spans="1:25" ht="17.149999999999999" customHeight="1">
      <c r="A13" s="552" t="s">
        <v>413</v>
      </c>
      <c r="B13" s="552"/>
      <c r="C13" s="552"/>
      <c r="D13" s="552"/>
      <c r="E13" s="552"/>
      <c r="F13" s="552"/>
      <c r="G13" s="552"/>
      <c r="H13" s="552"/>
      <c r="I13" s="552"/>
      <c r="J13" s="552"/>
      <c r="K13" s="552"/>
      <c r="L13" s="552"/>
      <c r="M13" s="552"/>
      <c r="N13" s="552"/>
      <c r="O13" s="552"/>
      <c r="P13" s="552"/>
      <c r="Q13" s="552"/>
      <c r="R13" s="552"/>
      <c r="S13" s="552"/>
      <c r="T13" s="552"/>
      <c r="U13" s="552"/>
      <c r="V13" s="552"/>
      <c r="W13" s="552"/>
      <c r="X13" s="552"/>
      <c r="Y13" s="552"/>
    </row>
    <row r="16" spans="1:25" ht="50.5" customHeight="1">
      <c r="A16" s="542" t="str">
        <f>"　令和"&amp;DBCS(YEAR(入力シート【基本情報】!$E$41)-2018)&amp;"年"&amp;IF(MONTH(入力シート【基本情報】!$E$41)&lt;10,DBCS(MONTH(入力シート【基本情報】!$E$41)),MONTH(入力シート【基本情報】!$E$41))&amp;"月"&amp;IF(DAY(入力シート【基本情報】!$E$41)&lt;10,DBCS(DAY(入力シート【基本情報】!$E$41)),DAY(入力シート【基本情報】!$E$41))&amp;"日付け"&amp;IF(入力シート【基本情報】!$E$41&lt;DATE(2027,1,1),"京都府指令８指第","京都府指令９指第")&amp;入力シート【基本情報】!E42&amp;"号で交付決定のあった標題の事業に関し財産を処分したいので、令和８年度京都府建設業等人手不足対策支援事業補助金交付要領に基づき、下記のとおり承認を申請します。"</f>
        <v>　令和－１１８年１月０日付け京都府指令８指第号で交付決定のあった標題の事業に関し財産を処分したいので、令和８年度京都府建設業等人手不足対策支援事業補助金交付要領に基づき、下記のとおり承認を申請します。</v>
      </c>
      <c r="B16" s="542"/>
      <c r="C16" s="542"/>
      <c r="D16" s="542"/>
      <c r="E16" s="542"/>
      <c r="F16" s="542"/>
      <c r="G16" s="542"/>
      <c r="H16" s="542"/>
      <c r="I16" s="542"/>
      <c r="J16" s="542"/>
      <c r="K16" s="542"/>
      <c r="L16" s="542"/>
      <c r="M16" s="542"/>
      <c r="N16" s="542"/>
      <c r="O16" s="542"/>
      <c r="P16" s="542"/>
      <c r="Q16" s="542"/>
      <c r="R16" s="542"/>
      <c r="S16" s="542"/>
      <c r="T16" s="542"/>
      <c r="U16" s="542"/>
      <c r="V16" s="542"/>
      <c r="W16" s="542"/>
      <c r="X16" s="542"/>
      <c r="Y16" s="542"/>
    </row>
    <row r="19" spans="1:25" ht="18" customHeight="1">
      <c r="A19" s="541" t="s">
        <v>4</v>
      </c>
      <c r="B19" s="541"/>
      <c r="C19" s="541"/>
      <c r="D19" s="541"/>
      <c r="E19" s="541"/>
      <c r="F19" s="541"/>
      <c r="G19" s="541"/>
      <c r="H19" s="541"/>
      <c r="I19" s="541"/>
      <c r="J19" s="541"/>
      <c r="K19" s="541"/>
      <c r="L19" s="541"/>
      <c r="M19" s="541"/>
      <c r="N19" s="541"/>
      <c r="O19" s="541"/>
      <c r="P19" s="541"/>
      <c r="Q19" s="541"/>
      <c r="R19" s="541"/>
      <c r="S19" s="541"/>
      <c r="T19" s="541"/>
      <c r="U19" s="541"/>
      <c r="V19" s="541"/>
      <c r="W19" s="541"/>
      <c r="X19" s="541"/>
      <c r="Y19" s="541"/>
    </row>
    <row r="20" spans="1:25" ht="18" customHeight="1">
      <c r="A20" s="5"/>
      <c r="B20" s="5"/>
      <c r="C20" s="5"/>
      <c r="D20" s="5"/>
      <c r="E20" s="5"/>
      <c r="F20" s="5"/>
      <c r="G20" s="5"/>
      <c r="H20" s="5"/>
      <c r="I20" s="5"/>
      <c r="J20" s="5"/>
      <c r="K20" s="5"/>
      <c r="L20" s="5"/>
      <c r="M20" s="5"/>
      <c r="N20" s="5"/>
      <c r="O20" s="5"/>
      <c r="P20" s="5"/>
      <c r="Q20" s="5"/>
      <c r="R20" s="5"/>
      <c r="S20" s="5"/>
      <c r="T20" s="5"/>
      <c r="U20" s="5"/>
      <c r="V20" s="5"/>
      <c r="W20" s="5"/>
      <c r="X20" s="5"/>
      <c r="Y20" s="5"/>
    </row>
    <row r="21" spans="1:25" ht="18" customHeight="1">
      <c r="A21" s="7" t="s">
        <v>5</v>
      </c>
      <c r="B21" s="222" t="s">
        <v>335</v>
      </c>
      <c r="C21" s="222"/>
      <c r="D21" s="222"/>
      <c r="E21" s="222"/>
      <c r="F21" s="222"/>
      <c r="G21" s="222"/>
      <c r="H21" s="222"/>
      <c r="I21" s="222"/>
      <c r="J21" s="222"/>
      <c r="K21" s="222"/>
      <c r="L21" s="222"/>
      <c r="M21" s="222"/>
      <c r="N21" s="222"/>
      <c r="O21" s="222"/>
      <c r="P21" s="222"/>
      <c r="Q21" s="222"/>
      <c r="R21" s="222"/>
      <c r="S21" s="222"/>
      <c r="T21" s="222"/>
      <c r="U21" s="222"/>
      <c r="V21" s="222"/>
      <c r="W21" s="222"/>
      <c r="X21" s="222"/>
      <c r="Y21" s="222"/>
    </row>
    <row r="22" spans="1:25" ht="18" customHeight="1">
      <c r="A22" s="7"/>
      <c r="B22" s="554"/>
      <c r="C22" s="554"/>
      <c r="D22" s="554"/>
      <c r="E22" s="554"/>
      <c r="F22" s="554"/>
      <c r="G22" s="554"/>
      <c r="H22" s="554"/>
      <c r="I22" s="554"/>
      <c r="J22" s="554"/>
      <c r="K22" s="554"/>
      <c r="L22" s="554"/>
      <c r="M22" s="554"/>
      <c r="N22" s="554"/>
      <c r="O22" s="554"/>
      <c r="P22" s="554"/>
      <c r="Q22" s="554"/>
      <c r="R22" s="554"/>
      <c r="S22" s="554"/>
      <c r="T22" s="554"/>
      <c r="U22" s="554"/>
      <c r="V22" s="554"/>
      <c r="W22" s="554"/>
      <c r="X22" s="554"/>
      <c r="Y22" s="554"/>
    </row>
    <row r="23" spans="1:25" ht="18" customHeight="1">
      <c r="A23" s="7"/>
      <c r="B23" s="554"/>
      <c r="C23" s="554"/>
      <c r="D23" s="554"/>
      <c r="E23" s="554"/>
      <c r="F23" s="554"/>
      <c r="G23" s="554"/>
      <c r="H23" s="554"/>
      <c r="I23" s="554"/>
      <c r="J23" s="554"/>
      <c r="K23" s="554"/>
      <c r="L23" s="554"/>
      <c r="M23" s="554"/>
      <c r="N23" s="554"/>
      <c r="O23" s="554"/>
      <c r="P23" s="554"/>
      <c r="Q23" s="554"/>
      <c r="R23" s="554"/>
      <c r="S23" s="554"/>
      <c r="T23" s="554"/>
      <c r="U23" s="554"/>
      <c r="V23" s="554"/>
      <c r="W23" s="554"/>
      <c r="X23" s="554"/>
      <c r="Y23" s="554"/>
    </row>
    <row r="24" spans="1:25" ht="18" customHeight="1">
      <c r="A24" s="7" t="s">
        <v>146</v>
      </c>
      <c r="B24" s="222" t="s">
        <v>336</v>
      </c>
      <c r="C24" s="222"/>
      <c r="D24" s="222"/>
      <c r="E24" s="222"/>
      <c r="F24" s="222"/>
      <c r="G24" s="222"/>
      <c r="H24" s="222"/>
      <c r="I24" s="222"/>
      <c r="J24" s="222"/>
      <c r="K24" s="222"/>
      <c r="L24" s="222"/>
      <c r="M24" s="222"/>
      <c r="N24" s="222"/>
      <c r="O24" s="222"/>
      <c r="P24" s="222"/>
      <c r="Q24" s="222"/>
      <c r="R24" s="222"/>
      <c r="S24" s="222"/>
      <c r="T24" s="222"/>
      <c r="U24" s="222"/>
      <c r="V24" s="222"/>
      <c r="W24" s="222"/>
      <c r="X24" s="222"/>
      <c r="Y24" s="222"/>
    </row>
    <row r="25" spans="1:25" ht="18" customHeight="1">
      <c r="A25" s="7"/>
      <c r="B25" s="555"/>
      <c r="C25" s="555"/>
      <c r="D25" s="555"/>
      <c r="E25" s="555"/>
      <c r="F25" s="555"/>
      <c r="G25" s="555"/>
      <c r="H25" s="555"/>
      <c r="I25" s="555"/>
      <c r="J25" s="555"/>
      <c r="K25" s="555"/>
      <c r="L25" s="555"/>
      <c r="M25" s="555"/>
      <c r="N25" s="555"/>
      <c r="O25" s="555"/>
      <c r="P25" s="555"/>
      <c r="Q25" s="555"/>
      <c r="R25" s="555"/>
      <c r="S25" s="555"/>
      <c r="T25" s="555"/>
      <c r="U25" s="555"/>
      <c r="V25" s="555"/>
      <c r="W25" s="555"/>
      <c r="X25" s="555"/>
      <c r="Y25" s="555"/>
    </row>
    <row r="26" spans="1:25" ht="18" customHeight="1">
      <c r="A26" s="7"/>
      <c r="B26" s="555"/>
      <c r="C26" s="555"/>
      <c r="D26" s="555"/>
      <c r="E26" s="555"/>
      <c r="F26" s="555"/>
      <c r="G26" s="555"/>
      <c r="H26" s="555"/>
      <c r="I26" s="555"/>
      <c r="J26" s="555"/>
      <c r="K26" s="555"/>
      <c r="L26" s="555"/>
      <c r="M26" s="555"/>
      <c r="N26" s="555"/>
      <c r="O26" s="555"/>
      <c r="P26" s="555"/>
      <c r="Q26" s="555"/>
      <c r="R26" s="555"/>
      <c r="S26" s="555"/>
      <c r="T26" s="555"/>
      <c r="U26" s="555"/>
      <c r="V26" s="555"/>
      <c r="W26" s="555"/>
      <c r="X26" s="555"/>
      <c r="Y26" s="555"/>
    </row>
    <row r="27" spans="1:25" ht="18" customHeight="1">
      <c r="A27" s="7" t="s">
        <v>147</v>
      </c>
      <c r="B27" s="222" t="s">
        <v>337</v>
      </c>
      <c r="C27" s="222"/>
      <c r="D27" s="222"/>
      <c r="E27" s="222"/>
      <c r="F27" s="222"/>
      <c r="G27" s="222"/>
      <c r="H27" s="222"/>
      <c r="I27" s="222"/>
      <c r="J27" s="222"/>
      <c r="K27" s="222"/>
      <c r="L27" s="222"/>
      <c r="M27" s="222"/>
      <c r="N27" s="222"/>
      <c r="O27" s="222"/>
      <c r="P27" s="222"/>
      <c r="Q27" s="222"/>
      <c r="R27" s="222"/>
      <c r="S27" s="222"/>
      <c r="T27" s="222"/>
      <c r="U27" s="222"/>
      <c r="V27" s="222"/>
      <c r="W27" s="222"/>
      <c r="X27" s="222"/>
      <c r="Y27" s="222"/>
    </row>
    <row r="28" spans="1:25" ht="18" customHeight="1">
      <c r="A28" s="7"/>
      <c r="B28" s="556"/>
      <c r="C28" s="556"/>
      <c r="D28" s="556"/>
      <c r="E28" s="556"/>
      <c r="F28" s="556"/>
      <c r="G28" s="556"/>
      <c r="H28" s="556"/>
      <c r="I28" s="556"/>
      <c r="J28" s="556"/>
      <c r="K28" s="556"/>
      <c r="L28" s="556"/>
      <c r="M28" s="556"/>
      <c r="N28" s="556"/>
      <c r="O28" s="556"/>
      <c r="P28" s="556"/>
      <c r="Q28" s="556"/>
      <c r="R28" s="556"/>
      <c r="S28" s="556"/>
      <c r="T28" s="556"/>
      <c r="U28" s="556"/>
      <c r="V28" s="556"/>
      <c r="W28" s="556"/>
      <c r="X28" s="556"/>
      <c r="Y28" s="556"/>
    </row>
    <row r="29" spans="1:25" ht="18" customHeight="1">
      <c r="A29" s="7"/>
      <c r="B29" s="556"/>
      <c r="C29" s="556"/>
      <c r="D29" s="556"/>
      <c r="E29" s="556"/>
      <c r="F29" s="556"/>
      <c r="G29" s="556"/>
      <c r="H29" s="556"/>
      <c r="I29" s="556"/>
      <c r="J29" s="556"/>
      <c r="K29" s="556"/>
      <c r="L29" s="556"/>
      <c r="M29" s="556"/>
      <c r="N29" s="556"/>
      <c r="O29" s="556"/>
      <c r="P29" s="556"/>
      <c r="Q29" s="556"/>
      <c r="R29" s="556"/>
      <c r="S29" s="556"/>
      <c r="T29" s="556"/>
      <c r="U29" s="556"/>
      <c r="V29" s="556"/>
      <c r="W29" s="556"/>
      <c r="X29" s="556"/>
      <c r="Y29" s="556"/>
    </row>
    <row r="30" spans="1:25" ht="18" customHeight="1">
      <c r="A30" s="7" t="s">
        <v>148</v>
      </c>
      <c r="B30" s="222" t="s">
        <v>338</v>
      </c>
      <c r="C30" s="222"/>
      <c r="D30" s="222"/>
      <c r="E30" s="222"/>
      <c r="F30" s="222"/>
      <c r="G30" s="222"/>
      <c r="H30" s="222"/>
      <c r="I30" s="222"/>
      <c r="J30" s="222"/>
      <c r="K30" s="222"/>
      <c r="L30" s="222"/>
      <c r="M30" s="222"/>
      <c r="N30" s="222"/>
      <c r="O30" s="222"/>
      <c r="P30" s="222"/>
      <c r="Q30" s="222"/>
      <c r="R30" s="222"/>
      <c r="S30" s="222"/>
      <c r="T30" s="222"/>
      <c r="U30" s="222"/>
      <c r="V30" s="222"/>
      <c r="W30" s="222"/>
      <c r="X30" s="222"/>
      <c r="Y30" s="222"/>
    </row>
    <row r="31" spans="1:25" ht="18" customHeight="1">
      <c r="A31" s="7"/>
      <c r="B31" s="557"/>
      <c r="C31" s="557"/>
      <c r="D31" s="557"/>
      <c r="E31" s="557"/>
      <c r="F31" s="557"/>
      <c r="G31" s="557"/>
      <c r="H31" s="557"/>
      <c r="I31" s="557"/>
      <c r="J31" s="557"/>
      <c r="K31" s="557"/>
      <c r="L31" s="557"/>
      <c r="M31" s="557"/>
      <c r="N31" s="557"/>
      <c r="O31" s="557"/>
      <c r="P31" s="557"/>
      <c r="Q31" s="557"/>
      <c r="R31" s="557"/>
      <c r="S31" s="557"/>
      <c r="T31" s="557"/>
      <c r="U31" s="557"/>
      <c r="V31" s="557"/>
      <c r="W31" s="557"/>
      <c r="X31" s="557"/>
      <c r="Y31" s="557"/>
    </row>
    <row r="32" spans="1:25" ht="18" customHeight="1">
      <c r="A32" s="7"/>
      <c r="B32" s="557"/>
      <c r="C32" s="557"/>
      <c r="D32" s="557"/>
      <c r="E32" s="557"/>
      <c r="F32" s="557"/>
      <c r="G32" s="557"/>
      <c r="H32" s="557"/>
      <c r="I32" s="557"/>
      <c r="J32" s="557"/>
      <c r="K32" s="557"/>
      <c r="L32" s="557"/>
      <c r="M32" s="557"/>
      <c r="N32" s="557"/>
      <c r="O32" s="557"/>
      <c r="P32" s="557"/>
      <c r="Q32" s="557"/>
      <c r="R32" s="557"/>
      <c r="S32" s="557"/>
      <c r="T32" s="557"/>
      <c r="U32" s="557"/>
      <c r="V32" s="557"/>
      <c r="W32" s="557"/>
      <c r="X32" s="557"/>
      <c r="Y32" s="557"/>
    </row>
    <row r="33" spans="1:25" ht="18" customHeight="1">
      <c r="A33" s="7"/>
      <c r="B33" s="222"/>
      <c r="C33" s="222"/>
      <c r="D33" s="222"/>
      <c r="E33" s="222"/>
      <c r="F33" s="222"/>
      <c r="G33" s="222"/>
      <c r="H33" s="222"/>
      <c r="I33" s="222"/>
      <c r="J33" s="222"/>
      <c r="K33" s="222"/>
      <c r="L33" s="222"/>
      <c r="M33" s="222"/>
      <c r="N33" s="222"/>
      <c r="O33" s="222"/>
      <c r="P33" s="222"/>
      <c r="Q33" s="222"/>
      <c r="R33" s="222"/>
      <c r="S33" s="222"/>
      <c r="T33" s="222"/>
      <c r="U33" s="222"/>
      <c r="V33" s="222"/>
      <c r="W33" s="222"/>
      <c r="X33" s="222"/>
      <c r="Y33" s="222"/>
    </row>
    <row r="34" spans="1:25" ht="18" customHeight="1">
      <c r="A34" s="7"/>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row>
    <row r="35" spans="1:25" ht="18" customHeight="1">
      <c r="A35" s="7"/>
      <c r="B35" s="222"/>
      <c r="C35" s="222"/>
      <c r="D35" s="222"/>
      <c r="E35" s="222"/>
      <c r="F35" s="222"/>
      <c r="G35" s="222"/>
      <c r="H35" s="222"/>
      <c r="I35" s="222"/>
      <c r="J35" s="222"/>
      <c r="K35" s="222"/>
      <c r="L35" s="222"/>
      <c r="M35" s="222"/>
      <c r="N35" s="222"/>
      <c r="O35" s="222"/>
      <c r="P35" s="222"/>
      <c r="Q35" s="222"/>
      <c r="R35" s="222"/>
      <c r="S35" s="222"/>
      <c r="T35" s="222"/>
      <c r="U35" s="222"/>
      <c r="V35" s="222"/>
      <c r="W35" s="222"/>
      <c r="X35" s="222"/>
      <c r="Y35" s="222"/>
    </row>
    <row r="36" spans="1:25" ht="18" customHeight="1">
      <c r="A36" s="7"/>
      <c r="B36" s="222"/>
      <c r="C36" s="222"/>
      <c r="D36" s="222"/>
      <c r="E36" s="222"/>
      <c r="F36" s="222"/>
      <c r="G36" s="222"/>
      <c r="H36" s="222"/>
      <c r="I36" s="222"/>
      <c r="J36" s="222"/>
      <c r="K36" s="222"/>
      <c r="L36" s="222"/>
      <c r="M36" s="222"/>
      <c r="N36" s="222"/>
      <c r="O36" s="222"/>
      <c r="P36" s="222"/>
      <c r="Q36" s="222"/>
      <c r="R36" s="222"/>
      <c r="S36" s="222"/>
      <c r="T36" s="222"/>
      <c r="U36" s="222"/>
      <c r="V36" s="222"/>
      <c r="W36" s="222"/>
      <c r="X36" s="222"/>
      <c r="Y36" s="222"/>
    </row>
    <row r="37" spans="1:25" ht="18" customHeight="1">
      <c r="A37" s="7"/>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row>
    <row r="38" spans="1:25" ht="18" customHeight="1">
      <c r="A38" s="7"/>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row>
    <row r="39" spans="1:25" ht="17.149999999999999" customHeight="1">
      <c r="A39" s="7"/>
      <c r="B39" s="222"/>
      <c r="C39" s="222"/>
      <c r="D39" s="222"/>
      <c r="E39" s="222"/>
      <c r="F39" s="222"/>
      <c r="G39" s="222"/>
      <c r="H39" s="222"/>
      <c r="I39" s="222"/>
      <c r="J39" s="222"/>
      <c r="K39" s="222"/>
      <c r="L39" s="222"/>
      <c r="M39" s="222"/>
      <c r="N39" s="222"/>
      <c r="O39" s="222"/>
      <c r="P39" s="222"/>
      <c r="Q39" s="222"/>
      <c r="R39" s="222"/>
      <c r="S39" s="222"/>
      <c r="T39" s="222"/>
      <c r="U39" s="222"/>
      <c r="V39" s="222"/>
      <c r="W39" s="222"/>
      <c r="X39" s="222"/>
      <c r="Y39" s="222"/>
    </row>
    <row r="40" spans="1:25" ht="17.149999999999999" customHeight="1">
      <c r="A40" s="7"/>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row>
    <row r="41" spans="1:25" ht="17.149999999999999" customHeight="1">
      <c r="A41" s="7"/>
      <c r="B41" s="222"/>
      <c r="C41" s="222"/>
      <c r="D41" s="222"/>
      <c r="E41" s="222"/>
      <c r="F41" s="222"/>
      <c r="G41" s="222"/>
      <c r="H41" s="222"/>
      <c r="I41" s="222"/>
      <c r="J41" s="222"/>
      <c r="K41" s="222"/>
      <c r="L41" s="222"/>
      <c r="M41" s="222"/>
      <c r="N41" s="222"/>
      <c r="O41" s="222"/>
      <c r="P41" s="222"/>
      <c r="Q41" s="222"/>
      <c r="R41" s="222"/>
      <c r="S41" s="222"/>
      <c r="T41" s="222"/>
      <c r="U41" s="222"/>
      <c r="V41" s="222"/>
      <c r="W41" s="222"/>
      <c r="X41" s="222"/>
      <c r="Y41" s="222"/>
    </row>
    <row r="42" spans="1:25" ht="17.149999999999999" customHeight="1">
      <c r="A42" s="7"/>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2"/>
    </row>
    <row r="43" spans="1:25" ht="17.149999999999999" customHeight="1">
      <c r="A43" s="7"/>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row>
    <row r="44" spans="1:25" ht="17.149999999999999" customHeight="1">
      <c r="A44" s="7"/>
      <c r="B44" s="222"/>
      <c r="C44" s="222"/>
      <c r="D44" s="222"/>
      <c r="E44" s="222"/>
      <c r="F44" s="222"/>
      <c r="G44" s="222"/>
      <c r="H44" s="222"/>
      <c r="I44" s="222"/>
      <c r="J44" s="222"/>
      <c r="K44" s="222"/>
      <c r="L44" s="222"/>
      <c r="M44" s="222"/>
      <c r="N44" s="222"/>
      <c r="O44" s="222"/>
      <c r="P44" s="222"/>
      <c r="Q44" s="222"/>
      <c r="R44" s="222"/>
      <c r="S44" s="222"/>
      <c r="T44" s="222"/>
      <c r="U44" s="222"/>
      <c r="V44" s="222"/>
      <c r="W44" s="222"/>
      <c r="X44" s="222"/>
      <c r="Y44" s="222"/>
    </row>
    <row r="45" spans="1:25" ht="17.149999999999999" customHeight="1">
      <c r="A45" s="7"/>
      <c r="B45" s="222"/>
      <c r="C45" s="222"/>
      <c r="D45" s="222"/>
      <c r="E45" s="222"/>
      <c r="F45" s="222"/>
      <c r="G45" s="222"/>
      <c r="H45" s="222"/>
      <c r="I45" s="222"/>
      <c r="J45" s="222"/>
      <c r="K45" s="222"/>
      <c r="L45" s="222"/>
      <c r="M45" s="222"/>
      <c r="N45" s="222"/>
      <c r="O45" s="222"/>
      <c r="P45" s="222"/>
      <c r="Q45" s="222"/>
      <c r="R45" s="222"/>
      <c r="S45" s="222"/>
      <c r="T45" s="222"/>
      <c r="U45" s="222"/>
      <c r="V45" s="222"/>
      <c r="W45" s="222"/>
      <c r="X45" s="222"/>
      <c r="Y45" s="222"/>
    </row>
    <row r="46" spans="1:25" ht="17.149999999999999" customHeight="1">
      <c r="A46" s="7"/>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row>
    <row r="47" spans="1:25" ht="17.149999999999999" customHeight="1">
      <c r="A47" s="7"/>
      <c r="B47" s="222"/>
      <c r="C47" s="222"/>
      <c r="D47" s="222"/>
      <c r="E47" s="222"/>
      <c r="F47" s="222"/>
      <c r="G47" s="222"/>
      <c r="H47" s="222"/>
      <c r="I47" s="222"/>
      <c r="J47" s="222"/>
      <c r="K47" s="222"/>
      <c r="L47" s="222"/>
      <c r="M47" s="222"/>
      <c r="N47" s="222"/>
      <c r="O47" s="222"/>
      <c r="P47" s="222"/>
      <c r="Q47" s="222"/>
      <c r="R47" s="222"/>
      <c r="S47" s="222"/>
      <c r="T47" s="222"/>
      <c r="U47" s="222"/>
      <c r="V47" s="222"/>
      <c r="W47" s="222"/>
      <c r="X47" s="222"/>
      <c r="Y47" s="222"/>
    </row>
    <row r="48" spans="1:25" ht="17.149999999999999" customHeight="1">
      <c r="A48" s="7"/>
      <c r="B48" s="222"/>
      <c r="C48" s="222"/>
      <c r="D48" s="222"/>
      <c r="E48" s="222"/>
      <c r="F48" s="222"/>
      <c r="G48" s="222"/>
      <c r="H48" s="222"/>
      <c r="I48" s="222"/>
      <c r="J48" s="222"/>
      <c r="K48" s="222"/>
      <c r="L48" s="222"/>
      <c r="M48" s="222"/>
      <c r="N48" s="222"/>
      <c r="O48" s="222"/>
      <c r="P48" s="222"/>
      <c r="Q48" s="222"/>
      <c r="R48" s="222"/>
      <c r="S48" s="222"/>
      <c r="T48" s="222"/>
      <c r="U48" s="222"/>
      <c r="V48" s="222"/>
      <c r="W48" s="222"/>
      <c r="X48" s="222"/>
      <c r="Y48" s="222"/>
    </row>
    <row r="49" spans="1:25" ht="17.149999999999999" customHeight="1">
      <c r="A49" s="7"/>
      <c r="B49" s="222"/>
      <c r="C49" s="222"/>
      <c r="D49" s="222"/>
      <c r="E49" s="222"/>
      <c r="F49" s="222"/>
      <c r="G49" s="222"/>
      <c r="H49" s="222"/>
      <c r="I49" s="222"/>
      <c r="J49" s="222"/>
      <c r="K49" s="222"/>
      <c r="L49" s="222"/>
      <c r="M49" s="222"/>
      <c r="N49" s="222"/>
      <c r="O49" s="222"/>
      <c r="P49" s="222"/>
      <c r="Q49" s="222"/>
      <c r="R49" s="222"/>
      <c r="S49" s="222"/>
      <c r="T49" s="222"/>
      <c r="U49" s="222"/>
      <c r="V49" s="222"/>
      <c r="W49" s="222"/>
      <c r="X49" s="222"/>
      <c r="Y49" s="222"/>
    </row>
    <row r="50" spans="1:25" ht="17.149999999999999" customHeight="1">
      <c r="A50" s="7"/>
      <c r="B50" s="222"/>
      <c r="C50" s="222"/>
      <c r="D50" s="222"/>
      <c r="E50" s="222"/>
      <c r="F50" s="222"/>
      <c r="G50" s="222"/>
      <c r="H50" s="222"/>
      <c r="I50" s="222"/>
      <c r="J50" s="222"/>
      <c r="K50" s="222"/>
      <c r="L50" s="222"/>
      <c r="M50" s="222"/>
      <c r="N50" s="222"/>
      <c r="O50" s="222"/>
      <c r="P50" s="222"/>
      <c r="Q50" s="222"/>
      <c r="R50" s="222"/>
      <c r="S50" s="222"/>
      <c r="T50" s="222"/>
      <c r="U50" s="222"/>
      <c r="V50" s="222"/>
      <c r="W50" s="222"/>
      <c r="X50" s="222"/>
      <c r="Y50" s="222"/>
    </row>
    <row r="51" spans="1:25" ht="17.149999999999999" customHeight="1">
      <c r="A51" s="7"/>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row>
    <row r="52" spans="1:25" ht="17.149999999999999" customHeight="1">
      <c r="A52" s="7"/>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row>
    <row r="53" spans="1:25" ht="17.149999999999999" customHeight="1">
      <c r="A53" s="7"/>
      <c r="B53" s="222"/>
      <c r="C53" s="222"/>
      <c r="D53" s="222"/>
      <c r="E53" s="222"/>
      <c r="F53" s="222"/>
      <c r="G53" s="222"/>
      <c r="H53" s="222"/>
      <c r="I53" s="222"/>
      <c r="J53" s="222"/>
      <c r="K53" s="222"/>
      <c r="L53" s="222"/>
      <c r="M53" s="222"/>
      <c r="N53" s="222"/>
      <c r="O53" s="222"/>
      <c r="P53" s="222"/>
      <c r="Q53" s="222"/>
      <c r="R53" s="222"/>
      <c r="S53" s="222"/>
      <c r="T53" s="222"/>
      <c r="U53" s="222"/>
      <c r="V53" s="222"/>
      <c r="W53" s="222"/>
      <c r="X53" s="222"/>
      <c r="Y53" s="222"/>
    </row>
    <row r="54" spans="1:25" ht="17.149999999999999" customHeight="1">
      <c r="A54" s="7"/>
      <c r="B54" s="222"/>
      <c r="C54" s="222"/>
      <c r="D54" s="222"/>
      <c r="E54" s="222"/>
      <c r="F54" s="222"/>
      <c r="G54" s="222"/>
      <c r="H54" s="222"/>
      <c r="I54" s="222"/>
      <c r="J54" s="222"/>
      <c r="K54" s="222"/>
      <c r="L54" s="222"/>
      <c r="M54" s="222"/>
      <c r="N54" s="222"/>
      <c r="O54" s="222"/>
      <c r="P54" s="222"/>
      <c r="Q54" s="222"/>
      <c r="R54" s="222"/>
      <c r="S54" s="222"/>
      <c r="T54" s="222"/>
      <c r="U54" s="222"/>
      <c r="V54" s="222"/>
      <c r="W54" s="222"/>
      <c r="X54" s="222"/>
      <c r="Y54" s="222"/>
    </row>
    <row r="55" spans="1:25" ht="17.149999999999999" customHeight="1">
      <c r="A55" s="7"/>
      <c r="B55" s="222"/>
      <c r="C55" s="222"/>
      <c r="D55" s="222"/>
      <c r="E55" s="222"/>
      <c r="F55" s="222"/>
      <c r="G55" s="222"/>
      <c r="H55" s="222"/>
      <c r="I55" s="222"/>
      <c r="J55" s="222"/>
      <c r="K55" s="222"/>
      <c r="L55" s="222"/>
      <c r="M55" s="222"/>
      <c r="N55" s="222"/>
      <c r="O55" s="222"/>
      <c r="P55" s="222"/>
      <c r="Q55" s="222"/>
      <c r="R55" s="222"/>
      <c r="S55" s="222"/>
      <c r="T55" s="222"/>
      <c r="U55" s="222"/>
      <c r="V55" s="222"/>
      <c r="W55" s="222"/>
      <c r="X55" s="222"/>
      <c r="Y55" s="222"/>
    </row>
    <row r="56" spans="1:25" ht="17.149999999999999" customHeight="1">
      <c r="A56" s="7"/>
      <c r="B56" s="222"/>
      <c r="C56" s="222"/>
      <c r="D56" s="222"/>
      <c r="E56" s="222"/>
      <c r="F56" s="222"/>
      <c r="G56" s="222"/>
      <c r="H56" s="222"/>
      <c r="I56" s="222"/>
      <c r="J56" s="222"/>
      <c r="K56" s="222"/>
      <c r="L56" s="222"/>
      <c r="M56" s="222"/>
      <c r="N56" s="222"/>
      <c r="O56" s="222"/>
      <c r="P56" s="222"/>
      <c r="Q56" s="222"/>
      <c r="R56" s="222"/>
      <c r="S56" s="222"/>
      <c r="T56" s="222"/>
      <c r="U56" s="222"/>
      <c r="V56" s="222"/>
      <c r="W56" s="222"/>
      <c r="X56" s="222"/>
      <c r="Y56" s="222"/>
    </row>
    <row r="57" spans="1:25" ht="17.149999999999999" customHeight="1">
      <c r="A57" s="7"/>
      <c r="B57" s="222"/>
      <c r="C57" s="222"/>
      <c r="D57" s="222"/>
      <c r="E57" s="222"/>
      <c r="F57" s="222"/>
      <c r="G57" s="222"/>
      <c r="H57" s="222"/>
      <c r="I57" s="222"/>
      <c r="J57" s="222"/>
      <c r="K57" s="222"/>
      <c r="L57" s="222"/>
      <c r="M57" s="222"/>
      <c r="N57" s="222"/>
      <c r="O57" s="222"/>
      <c r="P57" s="222"/>
      <c r="Q57" s="222"/>
      <c r="R57" s="222"/>
      <c r="S57" s="222"/>
      <c r="T57" s="222"/>
      <c r="U57" s="222"/>
      <c r="V57" s="222"/>
      <c r="W57" s="222"/>
      <c r="X57" s="222"/>
      <c r="Y57" s="222"/>
    </row>
    <row r="58" spans="1:25" ht="17.149999999999999" customHeight="1">
      <c r="A58" s="7"/>
      <c r="B58" s="222"/>
      <c r="C58" s="222"/>
      <c r="D58" s="222"/>
      <c r="E58" s="222"/>
      <c r="F58" s="222"/>
      <c r="G58" s="222"/>
      <c r="H58" s="222"/>
      <c r="I58" s="222"/>
      <c r="J58" s="222"/>
      <c r="K58" s="222"/>
      <c r="L58" s="222"/>
      <c r="M58" s="222"/>
      <c r="N58" s="222"/>
      <c r="O58" s="222"/>
      <c r="P58" s="222"/>
      <c r="Q58" s="222"/>
      <c r="R58" s="222"/>
      <c r="S58" s="222"/>
      <c r="T58" s="222"/>
      <c r="U58" s="222"/>
      <c r="V58" s="222"/>
      <c r="W58" s="222"/>
      <c r="X58" s="222"/>
      <c r="Y58" s="222"/>
    </row>
    <row r="59" spans="1:25" ht="17.149999999999999" customHeight="1">
      <c r="A59" s="7"/>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row>
    <row r="60" spans="1:25" ht="17.149999999999999" customHeight="1">
      <c r="A60" s="7"/>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1:25" ht="17.149999999999999" customHeight="1">
      <c r="A61" s="7"/>
      <c r="B61" s="222"/>
      <c r="C61" s="222"/>
      <c r="D61" s="222"/>
      <c r="E61" s="222"/>
      <c r="F61" s="222"/>
      <c r="G61" s="222"/>
      <c r="H61" s="222"/>
      <c r="I61" s="222"/>
      <c r="J61" s="222"/>
      <c r="K61" s="222"/>
      <c r="L61" s="222"/>
      <c r="M61" s="222"/>
      <c r="N61" s="222"/>
      <c r="O61" s="222"/>
      <c r="P61" s="222"/>
      <c r="Q61" s="222"/>
      <c r="R61" s="222"/>
      <c r="S61" s="222"/>
      <c r="T61" s="222"/>
      <c r="U61" s="222"/>
      <c r="V61" s="222"/>
      <c r="W61" s="222"/>
      <c r="X61" s="222"/>
      <c r="Y61" s="222"/>
    </row>
    <row r="62" spans="1:25" ht="17.149999999999999" customHeight="1">
      <c r="A62" s="7"/>
      <c r="B62" s="222"/>
      <c r="C62" s="222"/>
      <c r="D62" s="222"/>
      <c r="E62" s="222"/>
      <c r="F62" s="222"/>
      <c r="G62" s="222"/>
      <c r="H62" s="222"/>
      <c r="I62" s="222"/>
      <c r="J62" s="222"/>
      <c r="K62" s="222"/>
      <c r="L62" s="222"/>
      <c r="M62" s="222"/>
      <c r="N62" s="222"/>
      <c r="O62" s="222"/>
      <c r="P62" s="222"/>
      <c r="Q62" s="222"/>
      <c r="R62" s="222"/>
      <c r="S62" s="222"/>
      <c r="T62" s="222"/>
      <c r="U62" s="222"/>
      <c r="V62" s="222"/>
      <c r="W62" s="222"/>
      <c r="X62" s="222"/>
      <c r="Y62" s="222"/>
    </row>
    <row r="63" spans="1:25" ht="17.149999999999999" customHeight="1">
      <c r="A63" s="7"/>
      <c r="B63" s="222"/>
      <c r="C63" s="222"/>
      <c r="D63" s="222"/>
      <c r="E63" s="222"/>
      <c r="F63" s="222"/>
      <c r="G63" s="222"/>
      <c r="H63" s="222"/>
      <c r="I63" s="222"/>
      <c r="J63" s="222"/>
      <c r="K63" s="222"/>
      <c r="L63" s="222"/>
      <c r="M63" s="222"/>
      <c r="N63" s="222"/>
      <c r="O63" s="222"/>
      <c r="P63" s="222"/>
      <c r="Q63" s="222"/>
      <c r="R63" s="222"/>
      <c r="S63" s="222"/>
      <c r="T63" s="222"/>
      <c r="U63" s="222"/>
      <c r="V63" s="222"/>
      <c r="W63" s="222"/>
      <c r="X63" s="222"/>
      <c r="Y63" s="222"/>
    </row>
    <row r="64" spans="1:25" ht="17.149999999999999" customHeight="1">
      <c r="A64" s="7"/>
      <c r="B64" s="222"/>
      <c r="C64" s="222"/>
      <c r="D64" s="222"/>
      <c r="E64" s="222"/>
      <c r="F64" s="222"/>
      <c r="G64" s="222"/>
      <c r="H64" s="222"/>
      <c r="I64" s="222"/>
      <c r="J64" s="222"/>
      <c r="K64" s="222"/>
      <c r="L64" s="222"/>
      <c r="M64" s="222"/>
      <c r="N64" s="222"/>
      <c r="O64" s="222"/>
      <c r="P64" s="222"/>
      <c r="Q64" s="222"/>
      <c r="R64" s="222"/>
      <c r="S64" s="222"/>
      <c r="T64" s="222"/>
      <c r="U64" s="222"/>
      <c r="V64" s="222"/>
      <c r="W64" s="222"/>
      <c r="X64" s="222"/>
      <c r="Y64" s="222"/>
    </row>
  </sheetData>
  <mergeCells count="17">
    <mergeCell ref="B22:Y23"/>
    <mergeCell ref="B25:Y26"/>
    <mergeCell ref="B28:Y29"/>
    <mergeCell ref="B31:Y32"/>
    <mergeCell ref="A12:Y12"/>
    <mergeCell ref="A13:Y13"/>
    <mergeCell ref="A16:Y16"/>
    <mergeCell ref="A19:Y19"/>
    <mergeCell ref="L9:Y9"/>
    <mergeCell ref="L8:Y8"/>
    <mergeCell ref="H7:J7"/>
    <mergeCell ref="A1:C1"/>
    <mergeCell ref="D1:Y1"/>
    <mergeCell ref="A2:Y2"/>
    <mergeCell ref="Q3:Y3"/>
    <mergeCell ref="A4:Y4"/>
    <mergeCell ref="L7:Y7"/>
  </mergeCells>
  <phoneticPr fontId="1"/>
  <pageMargins left="0.78740157480314965" right="0.59055118110236227" top="0.94488188976377963" bottom="0.9448818897637796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DE906-1EF2-4EA9-8CC9-CD34A33E1968}">
  <sheetPr codeName="Sheet17"/>
  <dimension ref="A1:P13"/>
  <sheetViews>
    <sheetView workbookViewId="0">
      <selection activeCell="D3" sqref="D3:D5"/>
    </sheetView>
  </sheetViews>
  <sheetFormatPr defaultRowHeight="18"/>
  <sheetData>
    <row r="1" spans="1:16">
      <c r="A1" t="s">
        <v>43</v>
      </c>
    </row>
    <row r="2" spans="1:16">
      <c r="A2" t="s">
        <v>44</v>
      </c>
      <c r="B2" t="s">
        <v>45</v>
      </c>
      <c r="C2" t="s">
        <v>190</v>
      </c>
      <c r="D2" t="s">
        <v>169</v>
      </c>
      <c r="E2" t="s">
        <v>94</v>
      </c>
      <c r="F2" t="s">
        <v>43</v>
      </c>
      <c r="G2" t="s">
        <v>123</v>
      </c>
      <c r="H2" t="s">
        <v>149</v>
      </c>
      <c r="I2" t="s">
        <v>154</v>
      </c>
      <c r="J2" t="s">
        <v>157</v>
      </c>
      <c r="K2" t="s">
        <v>182</v>
      </c>
      <c r="L2" t="s">
        <v>228</v>
      </c>
      <c r="M2" t="s">
        <v>236</v>
      </c>
      <c r="N2" t="s">
        <v>285</v>
      </c>
      <c r="O2" t="s">
        <v>285</v>
      </c>
      <c r="P2">
        <f>入力シート【申請内容】!E9</f>
        <v>0</v>
      </c>
    </row>
    <row r="3" spans="1:16">
      <c r="A3" t="s">
        <v>398</v>
      </c>
      <c r="B3" t="s">
        <v>46</v>
      </c>
      <c r="C3" t="s">
        <v>321</v>
      </c>
      <c r="D3" t="s">
        <v>418</v>
      </c>
      <c r="E3" t="s">
        <v>90</v>
      </c>
      <c r="F3" t="s">
        <v>85</v>
      </c>
      <c r="G3" t="s">
        <v>122</v>
      </c>
      <c r="H3" t="str">
        <f>'第２号様式別紙１ 所要額調書'!$B$10</f>
        <v xml:space="preserve">
</v>
      </c>
      <c r="I3" t="s">
        <v>156</v>
      </c>
      <c r="J3" t="s">
        <v>156</v>
      </c>
      <c r="K3" t="s">
        <v>183</v>
      </c>
      <c r="L3" t="s">
        <v>229</v>
      </c>
      <c r="M3" t="s">
        <v>237</v>
      </c>
      <c r="N3" t="s">
        <v>379</v>
      </c>
      <c r="O3" t="s">
        <v>379</v>
      </c>
      <c r="P3" t="str">
        <f>IF(入力シート【申請内容】!$F$6="申請する",入力シート【申請内容】!$F$9,"")</f>
        <v/>
      </c>
    </row>
    <row r="4" spans="1:16">
      <c r="A4" t="s">
        <v>387</v>
      </c>
      <c r="B4" t="s">
        <v>47</v>
      </c>
      <c r="C4" t="s">
        <v>322</v>
      </c>
      <c r="D4" t="s">
        <v>419</v>
      </c>
      <c r="E4" t="s">
        <v>91</v>
      </c>
      <c r="F4" t="s">
        <v>100</v>
      </c>
      <c r="H4" t="str">
        <f>IF(入力シート【申請内容】!$F$6="申請する",'第２号様式別紙１ 所要額調書'!B16,"")</f>
        <v/>
      </c>
      <c r="I4" t="s">
        <v>187</v>
      </c>
      <c r="K4" t="s">
        <v>184</v>
      </c>
      <c r="L4" t="s">
        <v>230</v>
      </c>
      <c r="M4" t="s">
        <v>238</v>
      </c>
      <c r="N4" t="s">
        <v>380</v>
      </c>
      <c r="O4" t="s">
        <v>380</v>
      </c>
      <c r="P4" t="str">
        <f>IF(入力シート【申請内容】!$G$6="申請する",入力シート【申請内容】!$G$9,"")</f>
        <v/>
      </c>
    </row>
    <row r="5" spans="1:16">
      <c r="C5" t="s">
        <v>323</v>
      </c>
      <c r="D5" t="s">
        <v>420</v>
      </c>
      <c r="E5" t="s">
        <v>92</v>
      </c>
      <c r="F5" t="s">
        <v>93</v>
      </c>
      <c r="H5" t="str">
        <f>IF(入力シート【申請内容】!$G$6="申請する",'第２号様式別紙１ 所要額調書'!D16,"")</f>
        <v/>
      </c>
      <c r="N5" t="s">
        <v>381</v>
      </c>
      <c r="O5" t="s">
        <v>381</v>
      </c>
      <c r="P5" t="str">
        <f>IF(入力シート【申請内容】!$H$6="申請する",入力シート【申請内容】!$H$9,"")</f>
        <v/>
      </c>
    </row>
    <row r="6" spans="1:16">
      <c r="C6" t="s">
        <v>374</v>
      </c>
      <c r="E6" t="s">
        <v>120</v>
      </c>
      <c r="N6" t="s">
        <v>382</v>
      </c>
      <c r="O6" t="s">
        <v>382</v>
      </c>
    </row>
    <row r="7" spans="1:16">
      <c r="E7" t="s">
        <v>93</v>
      </c>
      <c r="N7" t="s">
        <v>383</v>
      </c>
      <c r="O7" t="s">
        <v>383</v>
      </c>
    </row>
    <row r="8" spans="1:16">
      <c r="N8" t="s">
        <v>384</v>
      </c>
      <c r="O8" t="s">
        <v>384</v>
      </c>
    </row>
    <row r="9" spans="1:16">
      <c r="N9" t="s">
        <v>385</v>
      </c>
      <c r="O9" t="s">
        <v>385</v>
      </c>
    </row>
    <row r="10" spans="1:16">
      <c r="N10" t="s">
        <v>386</v>
      </c>
      <c r="O10" t="s">
        <v>386</v>
      </c>
    </row>
    <row r="11" spans="1:16">
      <c r="N11" t="s">
        <v>400</v>
      </c>
      <c r="O11" t="s">
        <v>400</v>
      </c>
    </row>
    <row r="12" spans="1:16">
      <c r="N12" t="s">
        <v>401</v>
      </c>
      <c r="O12" t="s">
        <v>401</v>
      </c>
    </row>
    <row r="13" spans="1:16">
      <c r="N13" t="s">
        <v>402</v>
      </c>
      <c r="O13" t="s">
        <v>402</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4F64A-88A7-4F58-98B7-2BECA2B2455C}">
  <sheetPr codeName="Sheet4">
    <tabColor theme="8" tint="0.79998168889431442"/>
    <pageSetUpPr fitToPage="1"/>
  </sheetPr>
  <dimension ref="A1:M39"/>
  <sheetViews>
    <sheetView view="pageBreakPreview" zoomScaleNormal="85" zoomScaleSheetLayoutView="100" workbookViewId="0">
      <selection activeCell="H17" sqref="H17"/>
    </sheetView>
  </sheetViews>
  <sheetFormatPr defaultColWidth="8.58203125" defaultRowHeight="13"/>
  <cols>
    <col min="1" max="1" width="2.08203125" style="2" customWidth="1"/>
    <col min="2" max="2" width="15.08203125" style="1" customWidth="1"/>
    <col min="3" max="3" width="4.58203125" style="1" customWidth="1"/>
    <col min="4" max="4" width="22.58203125" style="1" customWidth="1"/>
    <col min="5" max="8" width="31.83203125" style="39" customWidth="1"/>
    <col min="9" max="9" width="31.83203125" style="108" customWidth="1"/>
    <col min="10" max="10" width="0" style="2" hidden="1" customWidth="1"/>
    <col min="11" max="11" width="16.08203125" style="2" hidden="1" customWidth="1"/>
    <col min="12" max="12" width="0" style="2" hidden="1" customWidth="1"/>
    <col min="13" max="13" width="9.08203125" style="2" hidden="1" customWidth="1"/>
    <col min="14" max="14" width="0" style="2" hidden="1" customWidth="1"/>
    <col min="15" max="16384" width="8.58203125" style="2"/>
  </cols>
  <sheetData>
    <row r="1" spans="1:13" ht="14">
      <c r="A1" s="220"/>
      <c r="K1" s="153">
        <v>45747</v>
      </c>
      <c r="L1" s="153">
        <v>45747</v>
      </c>
      <c r="M1" s="153">
        <v>45747</v>
      </c>
    </row>
    <row r="2" spans="1:13">
      <c r="K2" s="153">
        <v>46054</v>
      </c>
      <c r="L2" s="153">
        <v>46054</v>
      </c>
      <c r="M2" s="153">
        <v>46054</v>
      </c>
    </row>
    <row r="3" spans="1:13" ht="16.5">
      <c r="A3" s="130"/>
      <c r="B3" s="367" t="s">
        <v>173</v>
      </c>
      <c r="C3" s="367"/>
      <c r="D3" s="367"/>
      <c r="E3" s="367"/>
      <c r="F3" s="367"/>
      <c r="G3" s="367"/>
      <c r="H3" s="171"/>
      <c r="I3" s="213"/>
    </row>
    <row r="4" spans="1:13">
      <c r="A4" s="71"/>
      <c r="B4" s="131"/>
      <c r="C4" s="131"/>
      <c r="D4" s="131"/>
      <c r="E4" s="132"/>
      <c r="F4" s="216" t="str">
        <f>IF(K6="error","右詰めで記入すること！","")</f>
        <v/>
      </c>
      <c r="G4" s="132"/>
      <c r="H4" s="132"/>
      <c r="I4" s="145"/>
    </row>
    <row r="5" spans="1:13" ht="13.5" thickBot="1">
      <c r="A5" s="71"/>
      <c r="B5" s="45"/>
      <c r="C5" s="45"/>
      <c r="D5" s="45"/>
      <c r="E5" s="74" t="s">
        <v>311</v>
      </c>
      <c r="F5" s="74" t="s">
        <v>312</v>
      </c>
      <c r="G5" s="74" t="s">
        <v>313</v>
      </c>
      <c r="H5" s="74" t="s">
        <v>314</v>
      </c>
      <c r="I5" s="144" t="s">
        <v>126</v>
      </c>
    </row>
    <row r="6" spans="1:13" ht="59.15" customHeight="1" thickTop="1">
      <c r="A6" s="71"/>
      <c r="B6" s="45"/>
      <c r="C6" s="45" t="s">
        <v>26</v>
      </c>
      <c r="D6" s="49" t="s">
        <v>367</v>
      </c>
      <c r="E6" s="215" t="s">
        <v>121</v>
      </c>
      <c r="F6" s="161" t="s">
        <v>363</v>
      </c>
      <c r="G6" s="200" t="s">
        <v>363</v>
      </c>
      <c r="H6" s="162" t="s">
        <v>363</v>
      </c>
      <c r="I6" s="163" t="s">
        <v>121</v>
      </c>
      <c r="K6" s="2" t="str">
        <f>IF(F6="申請しない",IF(G6="申請しない",IF(H6="申請しない","","error"),"error"),IF(G6="申請しない",IF(H6="申請する","error",""),""))</f>
        <v/>
      </c>
    </row>
    <row r="7" spans="1:13" ht="26">
      <c r="A7" s="71"/>
      <c r="B7" s="45" t="s">
        <v>89</v>
      </c>
      <c r="C7" s="45" t="s">
        <v>159</v>
      </c>
      <c r="D7" s="49" t="s">
        <v>258</v>
      </c>
      <c r="E7" s="116"/>
      <c r="F7" s="45"/>
      <c r="G7" s="49"/>
      <c r="H7" s="117"/>
      <c r="I7" s="146" t="s">
        <v>90</v>
      </c>
      <c r="K7" s="1" t="s">
        <v>310</v>
      </c>
      <c r="L7" s="2">
        <f>SUMPRODUCT((E6:H6="申請する")*(E7:H7="被服"))</f>
        <v>0</v>
      </c>
    </row>
    <row r="8" spans="1:13" ht="26">
      <c r="A8" s="71"/>
      <c r="B8" s="45" t="s">
        <v>95</v>
      </c>
      <c r="C8" s="45" t="s">
        <v>159</v>
      </c>
      <c r="D8" s="49" t="s">
        <v>259</v>
      </c>
      <c r="E8" s="118"/>
      <c r="F8" s="111"/>
      <c r="G8" s="201"/>
      <c r="H8" s="119"/>
      <c r="I8" s="147" t="s">
        <v>97</v>
      </c>
    </row>
    <row r="9" spans="1:13" ht="39">
      <c r="A9" s="71"/>
      <c r="B9" s="45" t="s">
        <v>96</v>
      </c>
      <c r="C9" s="45" t="s">
        <v>159</v>
      </c>
      <c r="D9" s="49" t="s">
        <v>168</v>
      </c>
      <c r="E9" s="118"/>
      <c r="F9" s="111"/>
      <c r="G9" s="201"/>
      <c r="H9" s="119"/>
      <c r="I9" s="147" t="s">
        <v>326</v>
      </c>
    </row>
    <row r="10" spans="1:13" ht="93" customHeight="1">
      <c r="A10" s="71"/>
      <c r="B10" s="45" t="s">
        <v>86</v>
      </c>
      <c r="C10" s="45" t="s">
        <v>159</v>
      </c>
      <c r="D10" s="49" t="s">
        <v>260</v>
      </c>
      <c r="E10" s="120"/>
      <c r="F10" s="112"/>
      <c r="G10" s="202"/>
      <c r="H10" s="121"/>
      <c r="I10" s="148" t="s">
        <v>124</v>
      </c>
      <c r="K10" s="2" t="str">
        <f t="shared" ref="K10:M11" si="0">IF(E10="交付決定日","OK",IF(E10&gt;K$1,IF(E10&lt;K$2,"OK","期間外"),"期間外"))</f>
        <v>期間外</v>
      </c>
      <c r="L10" s="2" t="str">
        <f t="shared" si="0"/>
        <v>期間外</v>
      </c>
      <c r="M10" s="2" t="str">
        <f t="shared" si="0"/>
        <v>期間外</v>
      </c>
    </row>
    <row r="11" spans="1:13" ht="80.150000000000006" customHeight="1">
      <c r="A11" s="71"/>
      <c r="B11" s="45" t="s">
        <v>87</v>
      </c>
      <c r="C11" s="45" t="s">
        <v>159</v>
      </c>
      <c r="D11" s="49" t="s">
        <v>432</v>
      </c>
      <c r="E11" s="120"/>
      <c r="F11" s="112"/>
      <c r="G11" s="202"/>
      <c r="H11" s="121"/>
      <c r="I11" s="148">
        <v>46437</v>
      </c>
      <c r="K11" s="2" t="str">
        <f t="shared" si="0"/>
        <v>期間外</v>
      </c>
      <c r="L11" s="2" t="str">
        <f t="shared" si="0"/>
        <v>期間外</v>
      </c>
      <c r="M11" s="2" t="str">
        <f t="shared" si="0"/>
        <v>期間外</v>
      </c>
    </row>
    <row r="12" spans="1:13" ht="39">
      <c r="A12" s="71"/>
      <c r="B12" s="45" t="s">
        <v>170</v>
      </c>
      <c r="C12" s="45" t="s">
        <v>26</v>
      </c>
      <c r="D12" s="49" t="s">
        <v>166</v>
      </c>
      <c r="E12" s="118"/>
      <c r="F12" s="111"/>
      <c r="G12" s="201"/>
      <c r="H12" s="119"/>
      <c r="I12" s="147" t="s">
        <v>261</v>
      </c>
      <c r="K12" s="2" t="str">
        <f>IF(E12="","空欄","OK")</f>
        <v>空欄</v>
      </c>
      <c r="L12" s="2" t="str">
        <f>IF(F12="","空欄","OK")</f>
        <v>空欄</v>
      </c>
      <c r="M12" s="2" t="str">
        <f>IF(G12="","空欄","OK")</f>
        <v>空欄</v>
      </c>
    </row>
    <row r="13" spans="1:13" ht="61" customHeight="1">
      <c r="A13" s="71"/>
      <c r="B13" s="45" t="s">
        <v>99</v>
      </c>
      <c r="C13" s="45" t="s">
        <v>26</v>
      </c>
      <c r="D13" s="49" t="s">
        <v>366</v>
      </c>
      <c r="E13" s="164"/>
      <c r="F13" s="165"/>
      <c r="G13" s="203"/>
      <c r="H13" s="166"/>
      <c r="I13" s="167" t="s">
        <v>85</v>
      </c>
    </row>
    <row r="14" spans="1:13" s="1" customFormat="1" ht="85.5" customHeight="1">
      <c r="A14" s="71"/>
      <c r="B14" s="45" t="s">
        <v>101</v>
      </c>
      <c r="C14" s="45" t="s">
        <v>26</v>
      </c>
      <c r="D14" s="49" t="s">
        <v>268</v>
      </c>
      <c r="E14" s="122"/>
      <c r="F14" s="114"/>
      <c r="G14" s="204"/>
      <c r="H14" s="123"/>
      <c r="I14" s="149">
        <v>100000</v>
      </c>
    </row>
    <row r="15" spans="1:13" ht="52">
      <c r="A15" s="71"/>
      <c r="B15" s="45" t="s">
        <v>102</v>
      </c>
      <c r="C15" s="45" t="s">
        <v>26</v>
      </c>
      <c r="D15" s="49" t="s">
        <v>219</v>
      </c>
      <c r="E15" s="124"/>
      <c r="F15" s="115"/>
      <c r="G15" s="205"/>
      <c r="H15" s="125"/>
      <c r="I15" s="150">
        <v>500000</v>
      </c>
    </row>
    <row r="16" spans="1:13" ht="65">
      <c r="A16" s="71"/>
      <c r="B16" s="45" t="s">
        <v>104</v>
      </c>
      <c r="C16" s="45" t="s">
        <v>26</v>
      </c>
      <c r="D16" s="49" t="s">
        <v>220</v>
      </c>
      <c r="E16" s="118"/>
      <c r="F16" s="111"/>
      <c r="G16" s="201"/>
      <c r="H16" s="119"/>
      <c r="I16" s="147">
        <v>6</v>
      </c>
    </row>
    <row r="17" spans="1:11" ht="65">
      <c r="A17" s="71"/>
      <c r="B17" s="45" t="s">
        <v>103</v>
      </c>
      <c r="C17" s="45" t="s">
        <v>26</v>
      </c>
      <c r="D17" s="49" t="s">
        <v>221</v>
      </c>
      <c r="E17" s="124"/>
      <c r="F17" s="115"/>
      <c r="G17" s="205"/>
      <c r="H17" s="125"/>
      <c r="I17" s="150">
        <v>100000</v>
      </c>
    </row>
    <row r="18" spans="1:11" ht="39">
      <c r="A18" s="71"/>
      <c r="B18" s="45" t="s">
        <v>105</v>
      </c>
      <c r="C18" s="45" t="s">
        <v>26</v>
      </c>
      <c r="D18" s="49" t="s">
        <v>222</v>
      </c>
      <c r="E18" s="124">
        <f>E14+E15*E16+E17</f>
        <v>0</v>
      </c>
      <c r="F18" s="115">
        <f t="shared" ref="F18:H18" si="1">F14+F15*F16+F17</f>
        <v>0</v>
      </c>
      <c r="G18" s="205">
        <f t="shared" si="1"/>
        <v>0</v>
      </c>
      <c r="H18" s="125">
        <f t="shared" si="1"/>
        <v>0</v>
      </c>
      <c r="I18" s="150">
        <f t="shared" ref="I18" si="2">I14+I15*I16+I17</f>
        <v>3200000</v>
      </c>
    </row>
    <row r="19" spans="1:11" ht="78.5" thickBot="1">
      <c r="A19" s="86"/>
      <c r="B19" s="45" t="s">
        <v>167</v>
      </c>
      <c r="C19" s="45" t="s">
        <v>26</v>
      </c>
      <c r="D19" s="49" t="s">
        <v>315</v>
      </c>
      <c r="E19" s="126"/>
      <c r="F19" s="127"/>
      <c r="G19" s="206"/>
      <c r="H19" s="128"/>
      <c r="I19" s="151">
        <v>1000000</v>
      </c>
    </row>
    <row r="20" spans="1:11" ht="13.5" thickTop="1">
      <c r="B20" s="2"/>
      <c r="C20" s="2"/>
      <c r="D20" s="2"/>
      <c r="E20" s="2"/>
      <c r="F20" s="2"/>
      <c r="G20" s="2"/>
      <c r="H20" s="2"/>
      <c r="I20" s="152"/>
    </row>
    <row r="21" spans="1:11" ht="16.5">
      <c r="A21" s="51"/>
      <c r="B21" s="376" t="s">
        <v>364</v>
      </c>
      <c r="C21" s="376"/>
      <c r="D21" s="376"/>
      <c r="E21" s="376"/>
      <c r="F21" s="376"/>
      <c r="G21" s="376"/>
      <c r="H21" s="172"/>
      <c r="I21" s="207"/>
    </row>
    <row r="22" spans="1:11" ht="13.5" thickBot="1">
      <c r="A22" s="67"/>
      <c r="B22" s="129"/>
      <c r="C22" s="129"/>
      <c r="D22" s="129"/>
      <c r="E22" s="179"/>
      <c r="F22" s="179"/>
      <c r="G22" s="179"/>
      <c r="H22" s="179"/>
      <c r="I22" s="180"/>
    </row>
    <row r="23" spans="1:11" ht="13.5" thickTop="1">
      <c r="A23" s="134"/>
      <c r="B23" s="113" t="s">
        <v>144</v>
      </c>
      <c r="C23" s="113"/>
      <c r="D23" s="178"/>
      <c r="E23" s="181" t="s">
        <v>311</v>
      </c>
      <c r="F23" s="182" t="s">
        <v>312</v>
      </c>
      <c r="G23" s="208" t="s">
        <v>313</v>
      </c>
      <c r="H23" s="192" t="s">
        <v>314</v>
      </c>
      <c r="I23" s="212"/>
    </row>
    <row r="24" spans="1:11" ht="26">
      <c r="A24" s="134"/>
      <c r="B24" s="45" t="s">
        <v>95</v>
      </c>
      <c r="C24" s="45" t="s">
        <v>305</v>
      </c>
      <c r="D24" s="371" t="s">
        <v>316</v>
      </c>
      <c r="E24" s="116">
        <f>E8</f>
        <v>0</v>
      </c>
      <c r="F24" s="45">
        <f t="shared" ref="F24:H24" si="3">F8</f>
        <v>0</v>
      </c>
      <c r="G24" s="49">
        <f t="shared" si="3"/>
        <v>0</v>
      </c>
      <c r="H24" s="117">
        <f t="shared" si="3"/>
        <v>0</v>
      </c>
      <c r="I24" s="186" t="str">
        <f>I8</f>
        <v>自動追尾トータルステーション</v>
      </c>
    </row>
    <row r="25" spans="1:11" ht="26">
      <c r="A25" s="134"/>
      <c r="B25" s="45" t="s">
        <v>96</v>
      </c>
      <c r="C25" s="45" t="s">
        <v>305</v>
      </c>
      <c r="D25" s="373"/>
      <c r="E25" s="116">
        <f t="shared" ref="E25" si="4">E9</f>
        <v>0</v>
      </c>
      <c r="F25" s="45">
        <f t="shared" ref="F25:H25" si="5">F9</f>
        <v>0</v>
      </c>
      <c r="G25" s="49">
        <f t="shared" si="5"/>
        <v>0</v>
      </c>
      <c r="H25" s="117">
        <f t="shared" si="5"/>
        <v>0</v>
      </c>
      <c r="I25" s="186" t="s">
        <v>326</v>
      </c>
    </row>
    <row r="26" spans="1:11" ht="26">
      <c r="A26" s="134"/>
      <c r="B26" s="45" t="s">
        <v>86</v>
      </c>
      <c r="C26" s="45" t="s">
        <v>305</v>
      </c>
      <c r="D26" s="49" t="s">
        <v>300</v>
      </c>
      <c r="E26" s="120"/>
      <c r="F26" s="112"/>
      <c r="G26" s="202"/>
      <c r="H26" s="121"/>
      <c r="I26" s="187">
        <v>46327</v>
      </c>
      <c r="K26" s="284">
        <f>MIN(E26:H26)</f>
        <v>0</v>
      </c>
    </row>
    <row r="27" spans="1:11" ht="39">
      <c r="A27" s="134"/>
      <c r="B27" s="45" t="s">
        <v>125</v>
      </c>
      <c r="C27" s="45" t="s">
        <v>305</v>
      </c>
      <c r="D27" s="49" t="s">
        <v>301</v>
      </c>
      <c r="E27" s="120"/>
      <c r="F27" s="112"/>
      <c r="G27" s="202"/>
      <c r="H27" s="121"/>
      <c r="I27" s="187">
        <v>46437</v>
      </c>
      <c r="K27" s="284">
        <f>MAX(E27:H27)</f>
        <v>0</v>
      </c>
    </row>
    <row r="28" spans="1:11" ht="13" customHeight="1">
      <c r="A28" s="134"/>
      <c r="B28" s="45" t="s">
        <v>98</v>
      </c>
      <c r="C28" s="45" t="s">
        <v>305</v>
      </c>
      <c r="D28" s="377" t="s">
        <v>317</v>
      </c>
      <c r="E28" s="118">
        <f>E12</f>
        <v>0</v>
      </c>
      <c r="F28" s="111">
        <f t="shared" ref="F28:H28" si="6">F12</f>
        <v>0</v>
      </c>
      <c r="G28" s="201">
        <f t="shared" si="6"/>
        <v>0</v>
      </c>
      <c r="H28" s="119">
        <f t="shared" si="6"/>
        <v>0</v>
      </c>
      <c r="I28" s="188" t="str">
        <f t="shared" ref="I28" si="7">I12</f>
        <v>○○テクノ(株)</v>
      </c>
    </row>
    <row r="29" spans="1:11">
      <c r="A29" s="134"/>
      <c r="B29" s="45" t="s">
        <v>99</v>
      </c>
      <c r="C29" s="45" t="s">
        <v>305</v>
      </c>
      <c r="D29" s="372"/>
      <c r="E29" s="164">
        <f t="shared" ref="E29" si="8">E13</f>
        <v>0</v>
      </c>
      <c r="F29" s="165">
        <f t="shared" ref="F29:H29" si="9">F13</f>
        <v>0</v>
      </c>
      <c r="G29" s="203">
        <f t="shared" si="9"/>
        <v>0</v>
      </c>
      <c r="H29" s="166">
        <f t="shared" si="9"/>
        <v>0</v>
      </c>
      <c r="I29" s="188" t="s">
        <v>100</v>
      </c>
    </row>
    <row r="30" spans="1:11">
      <c r="A30" s="134"/>
      <c r="B30" s="45" t="s">
        <v>101</v>
      </c>
      <c r="C30" s="45" t="s">
        <v>305</v>
      </c>
      <c r="D30" s="372"/>
      <c r="E30" s="122">
        <f t="shared" ref="E30" si="10">E14</f>
        <v>0</v>
      </c>
      <c r="F30" s="114">
        <f t="shared" ref="F30:H30" si="11">F14</f>
        <v>0</v>
      </c>
      <c r="G30" s="204">
        <f t="shared" si="11"/>
        <v>0</v>
      </c>
      <c r="H30" s="123">
        <f t="shared" si="11"/>
        <v>0</v>
      </c>
      <c r="I30" s="189">
        <f>I14</f>
        <v>100000</v>
      </c>
    </row>
    <row r="31" spans="1:11">
      <c r="A31" s="134"/>
      <c r="B31" s="45" t="s">
        <v>102</v>
      </c>
      <c r="C31" s="45" t="s">
        <v>305</v>
      </c>
      <c r="D31" s="372"/>
      <c r="E31" s="124">
        <f t="shared" ref="E31" si="12">E15</f>
        <v>0</v>
      </c>
      <c r="F31" s="115">
        <f t="shared" ref="F31:H31" si="13">F15</f>
        <v>0</v>
      </c>
      <c r="G31" s="205">
        <f t="shared" si="13"/>
        <v>0</v>
      </c>
      <c r="H31" s="125">
        <f t="shared" si="13"/>
        <v>0</v>
      </c>
      <c r="I31" s="189">
        <f t="shared" ref="I31" si="14">I15</f>
        <v>500000</v>
      </c>
    </row>
    <row r="32" spans="1:11">
      <c r="A32" s="134"/>
      <c r="B32" s="45" t="s">
        <v>104</v>
      </c>
      <c r="C32" s="45" t="s">
        <v>305</v>
      </c>
      <c r="D32" s="372"/>
      <c r="E32" s="118">
        <f t="shared" ref="E32" si="15">E16</f>
        <v>0</v>
      </c>
      <c r="F32" s="111">
        <f t="shared" ref="F32:H32" si="16">F16</f>
        <v>0</v>
      </c>
      <c r="G32" s="201">
        <f t="shared" si="16"/>
        <v>0</v>
      </c>
      <c r="H32" s="119">
        <f t="shared" si="16"/>
        <v>0</v>
      </c>
      <c r="I32" s="190">
        <f t="shared" ref="I32" si="17">I16</f>
        <v>6</v>
      </c>
    </row>
    <row r="33" spans="1:9">
      <c r="A33" s="134"/>
      <c r="B33" s="45" t="s">
        <v>103</v>
      </c>
      <c r="C33" s="45" t="s">
        <v>305</v>
      </c>
      <c r="D33" s="372"/>
      <c r="E33" s="124">
        <f t="shared" ref="E33" si="18">E17</f>
        <v>0</v>
      </c>
      <c r="F33" s="115">
        <f t="shared" ref="F33:H33" si="19">F17</f>
        <v>0</v>
      </c>
      <c r="G33" s="205">
        <f t="shared" si="19"/>
        <v>0</v>
      </c>
      <c r="H33" s="125">
        <f t="shared" si="19"/>
        <v>0</v>
      </c>
      <c r="I33" s="188">
        <f t="shared" ref="I33" si="20">I17</f>
        <v>100000</v>
      </c>
    </row>
    <row r="34" spans="1:9" ht="39">
      <c r="A34" s="134"/>
      <c r="B34" s="45" t="s">
        <v>105</v>
      </c>
      <c r="C34" s="45" t="s">
        <v>302</v>
      </c>
      <c r="D34" s="372"/>
      <c r="E34" s="124">
        <f t="shared" ref="E34" si="21">E18</f>
        <v>0</v>
      </c>
      <c r="F34" s="115">
        <f t="shared" ref="F34:H34" si="22">F18</f>
        <v>0</v>
      </c>
      <c r="G34" s="205">
        <f t="shared" si="22"/>
        <v>0</v>
      </c>
      <c r="H34" s="125">
        <f t="shared" si="22"/>
        <v>0</v>
      </c>
      <c r="I34" s="190">
        <f t="shared" ref="I34" si="23">I18</f>
        <v>3200000</v>
      </c>
    </row>
    <row r="35" spans="1:9" ht="26">
      <c r="A35" s="134"/>
      <c r="B35" s="45" t="s">
        <v>106</v>
      </c>
      <c r="C35" s="45" t="s">
        <v>305</v>
      </c>
      <c r="D35" s="373"/>
      <c r="E35" s="124">
        <f t="shared" ref="E35" si="24">E19</f>
        <v>0</v>
      </c>
      <c r="F35" s="115">
        <f t="shared" ref="F35:H35" si="25">F19</f>
        <v>0</v>
      </c>
      <c r="G35" s="205">
        <f t="shared" si="25"/>
        <v>0</v>
      </c>
      <c r="H35" s="125">
        <f t="shared" si="25"/>
        <v>0</v>
      </c>
      <c r="I35" s="190">
        <f t="shared" ref="I35" si="26">I19</f>
        <v>1000000</v>
      </c>
    </row>
    <row r="36" spans="1:9" ht="26">
      <c r="A36" s="134"/>
      <c r="B36" s="45" t="s">
        <v>142</v>
      </c>
      <c r="C36" s="45" t="str">
        <f>IF(入力シート【基本情報】!$E$27="バックオフィスの生産性向上及び多様な担い手確保に資する事業","不要","必須")</f>
        <v>必須</v>
      </c>
      <c r="D36" s="49" t="s">
        <v>303</v>
      </c>
      <c r="E36" s="195"/>
      <c r="F36" s="196"/>
      <c r="G36" s="209"/>
      <c r="H36" s="197"/>
      <c r="I36" s="187">
        <v>46428</v>
      </c>
    </row>
    <row r="37" spans="1:9" ht="52">
      <c r="A37" s="134"/>
      <c r="B37" s="45" t="s">
        <v>143</v>
      </c>
      <c r="C37" s="45" t="str">
        <f>IF(入力シート【基本情報】!$E$27="バックオフィスの生産性向上及び多様な担い手確保に資する事業","不要","必須")</f>
        <v>必須</v>
      </c>
      <c r="D37" s="49" t="s">
        <v>304</v>
      </c>
      <c r="E37" s="183"/>
      <c r="F37" s="133"/>
      <c r="G37" s="210"/>
      <c r="H37" s="193"/>
      <c r="I37" s="191" t="s">
        <v>325</v>
      </c>
    </row>
    <row r="38" spans="1:9" ht="13.5" thickBot="1">
      <c r="A38" s="135"/>
      <c r="B38" s="45" t="s">
        <v>82</v>
      </c>
      <c r="C38" s="45" t="str">
        <f>IF(入力シート【基本情報】!$E$27="バックオフィスの生産性向上及び多様な担い手確保に資する事業","不要","任意")</f>
        <v>任意</v>
      </c>
      <c r="D38" s="49"/>
      <c r="E38" s="184"/>
      <c r="F38" s="185"/>
      <c r="G38" s="211"/>
      <c r="H38" s="194"/>
      <c r="I38" s="214"/>
    </row>
    <row r="39" spans="1:9" ht="13.5" thickTop="1"/>
  </sheetData>
  <mergeCells count="4">
    <mergeCell ref="B3:G3"/>
    <mergeCell ref="B21:G21"/>
    <mergeCell ref="D24:D25"/>
    <mergeCell ref="D28:D35"/>
  </mergeCells>
  <phoneticPr fontId="1"/>
  <conditionalFormatting sqref="F7:I19">
    <cfRule type="expression" dxfId="4" priority="5">
      <formula>F$6="申請しない"</formula>
    </cfRule>
  </conditionalFormatting>
  <conditionalFormatting sqref="F23:I38">
    <cfRule type="expression" dxfId="3" priority="2">
      <formula>F$6="申請しない"</formula>
    </cfRule>
  </conditionalFormatting>
  <dataValidations count="1">
    <dataValidation type="list" allowBlank="1" showInputMessage="1" showErrorMessage="1" sqref="F6:I6" xr:uid="{5EFE24F2-983B-4AC4-B33F-155830CFD46E}">
      <formula1>"申請する,申請しない"</formula1>
    </dataValidation>
  </dataValidations>
  <pageMargins left="0.7" right="0.7" top="0.75" bottom="0.75" header="0.3" footer="0.3"/>
  <pageSetup paperSize="9" scale="59"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98E41CBB-A4E8-4504-AC8A-758D251CB79F}">
            <xm:f>入力シート【基本情報】!$E$27="バックオフィス業務のDXに係る事業"</xm:f>
            <x14:dxf>
              <fill>
                <patternFill>
                  <bgColor theme="0" tint="-0.499984740745262"/>
                </patternFill>
              </fill>
            </x14:dxf>
          </x14:cfRule>
          <xm:sqref>B36:I38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B96C621-0FFE-4FF4-BF24-3C881DCAEE7D}">
          <x14:formula1>
            <xm:f>INDIRECT(入力シート【基本情報】!$H$27)</xm:f>
          </x14:formula1>
          <xm:sqref>I7 E7:H7</xm:sqref>
        </x14:dataValidation>
        <x14:dataValidation type="list" allowBlank="1" showInputMessage="1" showErrorMessage="1" xr:uid="{4AEC6975-FFD7-46BA-9794-4D43A516A0EA}">
          <x14:formula1>
            <xm:f>リスト!$F$3:$F$5</xm:f>
          </x14:formula1>
          <xm:sqref>E13:I13 E29:I29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3362-4F11-44BE-8E11-5E2CEF108C2D}">
  <sheetPr codeName="Sheet6">
    <tabColor theme="9"/>
  </sheetPr>
  <dimension ref="A1:AD37"/>
  <sheetViews>
    <sheetView view="pageBreakPreview" zoomScale="85" zoomScaleNormal="100" zoomScaleSheetLayoutView="85" zoomScalePageLayoutView="70" workbookViewId="0">
      <selection activeCell="AR26" sqref="AR26"/>
    </sheetView>
  </sheetViews>
  <sheetFormatPr defaultColWidth="3.08203125" defaultRowHeight="17.149999999999999" customHeight="1"/>
  <cols>
    <col min="1" max="26" width="3.08203125" style="228"/>
    <col min="27" max="27" width="11" style="228" hidden="1" customWidth="1"/>
    <col min="28" max="28" width="10.08203125" style="228" hidden="1" customWidth="1"/>
    <col min="29" max="30" width="5.83203125" style="228" hidden="1" customWidth="1"/>
    <col min="31" max="34" width="0" style="228" hidden="1" customWidth="1"/>
    <col min="35" max="16384" width="3.08203125" style="228"/>
  </cols>
  <sheetData>
    <row r="1" spans="1:25" ht="17.149999999999999" customHeight="1">
      <c r="A1" s="316" t="s">
        <v>359</v>
      </c>
      <c r="B1" s="316"/>
      <c r="C1" s="316"/>
      <c r="D1" s="316"/>
      <c r="E1" s="316"/>
      <c r="F1" s="316"/>
      <c r="G1" s="316"/>
      <c r="H1" s="316"/>
      <c r="I1" s="316"/>
      <c r="J1" s="316"/>
      <c r="K1" s="316"/>
      <c r="L1" s="316"/>
      <c r="M1" s="316"/>
      <c r="N1" s="316"/>
      <c r="O1" s="316"/>
      <c r="P1" s="316"/>
      <c r="Q1" s="316"/>
      <c r="R1" s="316"/>
      <c r="S1" s="316"/>
      <c r="T1" s="316"/>
      <c r="U1" s="316"/>
      <c r="V1" s="316"/>
      <c r="W1" s="316"/>
      <c r="X1" s="316"/>
      <c r="Y1" s="316"/>
    </row>
    <row r="2" spans="1:25" ht="17.149999999999999" customHeight="1">
      <c r="A2" s="341" t="s">
        <v>0</v>
      </c>
      <c r="B2" s="341"/>
      <c r="C2" s="341"/>
      <c r="D2" s="378" t="str">
        <f>"【"&amp;入力シート【基本情報】!E27&amp;"】"</f>
        <v>【】</v>
      </c>
      <c r="E2" s="378"/>
      <c r="F2" s="378"/>
      <c r="G2" s="378"/>
      <c r="H2" s="378"/>
      <c r="I2" s="378"/>
      <c r="J2" s="378"/>
      <c r="K2" s="378"/>
      <c r="L2" s="378"/>
      <c r="M2" s="378"/>
      <c r="N2" s="378"/>
      <c r="O2" s="378"/>
      <c r="P2" s="378"/>
      <c r="Q2" s="378"/>
      <c r="R2" s="378"/>
      <c r="S2" s="378"/>
      <c r="T2" s="378"/>
      <c r="U2" s="378"/>
      <c r="V2" s="378"/>
      <c r="W2" s="378"/>
      <c r="X2" s="378"/>
      <c r="Y2" s="378"/>
    </row>
    <row r="3" spans="1:25" ht="17.149999999999999" customHeight="1">
      <c r="A3" s="317" t="s">
        <v>3</v>
      </c>
      <c r="B3" s="317"/>
      <c r="C3" s="317"/>
      <c r="D3" s="317"/>
      <c r="E3" s="317"/>
      <c r="F3" s="317"/>
      <c r="G3" s="317"/>
      <c r="H3" s="317"/>
      <c r="I3" s="317"/>
      <c r="J3" s="317"/>
      <c r="K3" s="317"/>
      <c r="L3" s="317"/>
      <c r="M3" s="317"/>
      <c r="N3" s="317"/>
      <c r="O3" s="317"/>
      <c r="P3" s="317"/>
      <c r="Q3" s="317"/>
      <c r="R3" s="317"/>
      <c r="S3" s="317"/>
      <c r="T3" s="317"/>
      <c r="U3" s="317"/>
      <c r="V3" s="317"/>
      <c r="W3" s="317"/>
      <c r="X3" s="317"/>
      <c r="Y3" s="317"/>
    </row>
    <row r="4" spans="1:25" ht="17.149999999999999" customHeight="1">
      <c r="Q4" s="319" t="str">
        <f>"令和"&amp;DBCS(YEAR(入力シート【基本情報】!$E$28)-2018)&amp;"年"&amp;IF(MONTH(入力シート【基本情報】!$E$28)&lt;10,DBCS(MONTH(入力シート【基本情報】!$E$28)),MONTH(入力シート【基本情報】!$E$28))&amp;"月"&amp;IF(DAY(入力シート【基本情報】!$E$28)&lt;10,DBCS(DAY(入力シート【基本情報】!$E$28)),DAY(入力シート【基本情報】!$E$28))&amp;"日　"</f>
        <v>令和－１１８年１月０日　</v>
      </c>
      <c r="R4" s="319"/>
      <c r="S4" s="319"/>
      <c r="T4" s="319"/>
      <c r="U4" s="319"/>
      <c r="V4" s="319"/>
      <c r="W4" s="319"/>
      <c r="X4" s="319"/>
      <c r="Y4" s="319"/>
    </row>
    <row r="5" spans="1:25" ht="17.149999999999999" customHeight="1">
      <c r="A5" s="320" t="str">
        <f>IF(入力シート【基本情報】!E29="事前着手しない","事前着手を行わない場合、提出の必要はありません","")</f>
        <v/>
      </c>
      <c r="B5" s="320"/>
      <c r="C5" s="320"/>
      <c r="D5" s="320"/>
      <c r="E5" s="320"/>
      <c r="F5" s="320"/>
      <c r="G5" s="320"/>
      <c r="H5" s="320"/>
      <c r="I5" s="320"/>
      <c r="J5" s="320"/>
      <c r="K5" s="320"/>
      <c r="L5" s="320"/>
      <c r="M5" s="320"/>
      <c r="N5" s="320"/>
      <c r="O5" s="320"/>
      <c r="P5" s="320"/>
      <c r="Q5" s="320"/>
      <c r="R5" s="320"/>
      <c r="S5" s="320"/>
      <c r="T5" s="320"/>
      <c r="U5" s="320"/>
      <c r="V5" s="320"/>
      <c r="W5" s="320"/>
      <c r="X5" s="320"/>
      <c r="Y5" s="320"/>
    </row>
    <row r="6" spans="1:25" ht="17.149999999999999" customHeight="1">
      <c r="A6" s="228" t="s">
        <v>1</v>
      </c>
    </row>
    <row r="8" spans="1:25" ht="17.149999999999999" customHeight="1">
      <c r="H8" s="321" t="s">
        <v>2</v>
      </c>
      <c r="I8" s="321"/>
      <c r="J8" s="321"/>
      <c r="L8" s="322">
        <f>入力シート【基本情報】!E7</f>
        <v>0</v>
      </c>
      <c r="M8" s="322"/>
      <c r="N8" s="322"/>
      <c r="O8" s="322"/>
      <c r="P8" s="322"/>
      <c r="Q8" s="322"/>
      <c r="R8" s="322"/>
      <c r="S8" s="322"/>
      <c r="T8" s="322"/>
      <c r="U8" s="322"/>
      <c r="V8" s="322"/>
      <c r="W8" s="322"/>
      <c r="X8" s="322"/>
      <c r="Y8" s="322"/>
    </row>
    <row r="9" spans="1:25" ht="17.149999999999999" customHeight="1">
      <c r="L9" s="322">
        <f>入力シート【基本情報】!E6</f>
        <v>0</v>
      </c>
      <c r="M9" s="322"/>
      <c r="N9" s="322">
        <v>0</v>
      </c>
      <c r="O9" s="322"/>
      <c r="P9" s="322"/>
      <c r="Q9" s="322"/>
      <c r="R9" s="322"/>
      <c r="S9" s="322"/>
      <c r="T9" s="322"/>
      <c r="U9" s="322"/>
      <c r="V9" s="322"/>
      <c r="W9" s="322"/>
      <c r="X9" s="322"/>
      <c r="Y9" s="322"/>
    </row>
    <row r="10" spans="1:25" ht="17.149999999999999" customHeight="1">
      <c r="L10" s="322" t="str">
        <f>入力シート【基本情報】!E8&amp;"　"&amp;入力シート【基本情報】!E9</f>
        <v>　</v>
      </c>
      <c r="M10" s="322"/>
      <c r="N10" s="322">
        <v>0</v>
      </c>
      <c r="O10" s="322"/>
      <c r="P10" s="322"/>
      <c r="Q10" s="322"/>
      <c r="R10" s="322"/>
      <c r="S10" s="322"/>
      <c r="T10" s="322"/>
      <c r="U10" s="322"/>
      <c r="V10" s="322"/>
      <c r="W10" s="322"/>
      <c r="X10" s="322"/>
      <c r="Y10" s="322"/>
    </row>
    <row r="11" spans="1:25" ht="17.149999999999999" customHeight="1">
      <c r="O11" s="229"/>
      <c r="P11" s="229"/>
      <c r="Q11" s="229"/>
      <c r="R11" s="229"/>
      <c r="S11" s="229"/>
      <c r="T11" s="229"/>
      <c r="U11" s="229"/>
      <c r="V11" s="229"/>
      <c r="W11" s="229"/>
      <c r="X11" s="229"/>
      <c r="Y11" s="229"/>
    </row>
    <row r="12" spans="1:25" ht="17.149999999999999" customHeight="1">
      <c r="O12" s="229"/>
      <c r="P12" s="229"/>
      <c r="Q12" s="229"/>
      <c r="R12" s="229"/>
      <c r="S12" s="229"/>
      <c r="T12" s="229"/>
      <c r="U12" s="229"/>
      <c r="V12" s="229"/>
      <c r="W12" s="229"/>
      <c r="X12" s="229"/>
      <c r="Y12" s="229"/>
    </row>
    <row r="13" spans="1:25" ht="17.149999999999999" customHeight="1">
      <c r="A13" s="380" t="s">
        <v>388</v>
      </c>
      <c r="B13" s="380"/>
      <c r="C13" s="380"/>
      <c r="D13" s="380"/>
      <c r="E13" s="380"/>
      <c r="F13" s="380"/>
      <c r="G13" s="380"/>
      <c r="H13" s="380"/>
      <c r="I13" s="380"/>
      <c r="J13" s="380"/>
      <c r="K13" s="380"/>
      <c r="L13" s="380"/>
      <c r="M13" s="380"/>
      <c r="N13" s="380"/>
      <c r="O13" s="380"/>
      <c r="P13" s="380"/>
      <c r="Q13" s="380"/>
      <c r="R13" s="380"/>
      <c r="S13" s="380"/>
      <c r="T13" s="380"/>
      <c r="U13" s="380"/>
      <c r="V13" s="380"/>
      <c r="W13" s="380"/>
      <c r="X13" s="380"/>
      <c r="Y13" s="380"/>
    </row>
    <row r="16" spans="1:25" ht="85" customHeight="1">
      <c r="A16" s="318" t="s">
        <v>389</v>
      </c>
      <c r="B16" s="318"/>
      <c r="C16" s="318"/>
      <c r="D16" s="318"/>
      <c r="E16" s="318"/>
      <c r="F16" s="318"/>
      <c r="G16" s="318"/>
      <c r="H16" s="318"/>
      <c r="I16" s="318"/>
      <c r="J16" s="318"/>
      <c r="K16" s="318"/>
      <c r="L16" s="318"/>
      <c r="M16" s="318"/>
      <c r="N16" s="318"/>
      <c r="O16" s="318"/>
      <c r="P16" s="318"/>
      <c r="Q16" s="318"/>
      <c r="R16" s="318"/>
      <c r="S16" s="318"/>
      <c r="T16" s="318"/>
      <c r="U16" s="318"/>
      <c r="V16" s="318"/>
      <c r="W16" s="318"/>
      <c r="X16" s="318"/>
      <c r="Y16" s="318"/>
    </row>
    <row r="18" spans="1:30" ht="17.149999999999999" customHeight="1">
      <c r="A18" s="380" t="s">
        <v>4</v>
      </c>
      <c r="B18" s="380"/>
      <c r="C18" s="380"/>
      <c r="D18" s="380"/>
      <c r="E18" s="380"/>
      <c r="F18" s="380"/>
      <c r="G18" s="380"/>
      <c r="H18" s="380"/>
      <c r="I18" s="380"/>
      <c r="J18" s="380"/>
      <c r="K18" s="380"/>
      <c r="L18" s="380"/>
      <c r="M18" s="380"/>
      <c r="N18" s="380"/>
      <c r="O18" s="380"/>
      <c r="P18" s="380"/>
      <c r="Q18" s="380"/>
      <c r="R18" s="380"/>
      <c r="S18" s="380"/>
      <c r="T18" s="380"/>
      <c r="U18" s="380"/>
      <c r="V18" s="380"/>
      <c r="W18" s="380"/>
      <c r="X18" s="380"/>
      <c r="Y18" s="380"/>
    </row>
    <row r="20" spans="1:30" s="231" customFormat="1" ht="17.149999999999999" customHeight="1">
      <c r="A20" s="230" t="s">
        <v>5</v>
      </c>
      <c r="B20" s="381" t="s">
        <v>7</v>
      </c>
      <c r="C20" s="381"/>
      <c r="D20" s="381"/>
      <c r="E20" s="381"/>
      <c r="F20" s="381"/>
      <c r="G20" s="381"/>
      <c r="H20" s="381"/>
      <c r="I20" s="381"/>
      <c r="K20" s="382" t="str">
        <f>"令和"&amp;DBCS(YEAR(入力シート【基本情報】!$E$30)-2018)&amp;"年"&amp;IF(MONTH(入力シート【基本情報】!$E$30)&lt;10,DBCS(MONTH(入力シート【基本情報】!$E$30)),MONTH(入力シート【基本情報】!$E$30))&amp;"月"&amp;IF(DAY(入力シート【基本情報】!$E$30)&lt;10,DBCS(DAY(入力シート【基本情報】!$E$30)),DAY(入力シート【基本情報】!$E$30))&amp;"日"</f>
        <v>令和－１１８年１月０日</v>
      </c>
      <c r="L20" s="382"/>
      <c r="M20" s="382"/>
      <c r="N20" s="382"/>
      <c r="O20" s="382"/>
      <c r="P20" s="382"/>
      <c r="Q20" s="382"/>
      <c r="R20" s="382"/>
      <c r="S20" s="382"/>
      <c r="AA20" s="232">
        <f ca="1">TODAY()</f>
        <v>46196</v>
      </c>
      <c r="AB20" s="232"/>
      <c r="AC20" s="231">
        <f>MONTH(入力シート【基本情報】!$E$30)</f>
        <v>1</v>
      </c>
      <c r="AD20" s="231">
        <f>DAY(入力シート【基本情報】!$E$30)</f>
        <v>0</v>
      </c>
    </row>
    <row r="21" spans="1:30" s="231" customFormat="1" ht="17.149999999999999" customHeight="1"/>
    <row r="22" spans="1:30" s="231" customFormat="1" ht="17.149999999999999" customHeight="1">
      <c r="A22" s="230" t="s">
        <v>6</v>
      </c>
      <c r="B22" s="381" t="s">
        <v>8</v>
      </c>
      <c r="C22" s="381"/>
      <c r="D22" s="381"/>
      <c r="E22" s="381"/>
      <c r="F22" s="381"/>
      <c r="G22" s="381"/>
      <c r="H22" s="381"/>
      <c r="I22" s="381"/>
    </row>
    <row r="23" spans="1:30" ht="17.149999999999999" customHeight="1">
      <c r="C23" s="233"/>
      <c r="D23" s="233"/>
      <c r="E23" s="233"/>
      <c r="F23" s="233"/>
      <c r="G23" s="233"/>
      <c r="H23" s="233"/>
      <c r="I23" s="233"/>
      <c r="J23" s="233"/>
      <c r="K23" s="233"/>
      <c r="L23" s="233"/>
      <c r="M23" s="233"/>
      <c r="N23" s="233"/>
      <c r="O23" s="233"/>
      <c r="P23" s="233"/>
      <c r="Q23" s="233"/>
      <c r="R23" s="233"/>
      <c r="S23" s="233"/>
      <c r="T23" s="233"/>
      <c r="U23" s="233"/>
      <c r="V23" s="233"/>
      <c r="W23" s="233"/>
      <c r="X23" s="233"/>
    </row>
    <row r="24" spans="1:30" ht="17.149999999999999" customHeight="1">
      <c r="B24" s="379">
        <f>入力シート【基本情報】!E31</f>
        <v>0</v>
      </c>
      <c r="C24" s="379"/>
      <c r="D24" s="379"/>
      <c r="E24" s="379"/>
      <c r="F24" s="379"/>
      <c r="G24" s="379"/>
      <c r="H24" s="379"/>
      <c r="I24" s="379"/>
      <c r="J24" s="379"/>
      <c r="K24" s="379"/>
      <c r="L24" s="379"/>
      <c r="M24" s="379"/>
      <c r="N24" s="379"/>
      <c r="O24" s="379"/>
      <c r="P24" s="379"/>
      <c r="Q24" s="379"/>
      <c r="R24" s="379"/>
      <c r="S24" s="379"/>
      <c r="T24" s="379"/>
      <c r="U24" s="379"/>
      <c r="V24" s="379"/>
      <c r="W24" s="379"/>
      <c r="X24" s="379"/>
    </row>
    <row r="25" spans="1:30" ht="17.149999999999999" customHeight="1">
      <c r="B25" s="379"/>
      <c r="C25" s="379"/>
      <c r="D25" s="379"/>
      <c r="E25" s="379"/>
      <c r="F25" s="379"/>
      <c r="G25" s="379"/>
      <c r="H25" s="379"/>
      <c r="I25" s="379"/>
      <c r="J25" s="379"/>
      <c r="K25" s="379"/>
      <c r="L25" s="379"/>
      <c r="M25" s="379"/>
      <c r="N25" s="379"/>
      <c r="O25" s="379"/>
      <c r="P25" s="379"/>
      <c r="Q25" s="379"/>
      <c r="R25" s="379"/>
      <c r="S25" s="379"/>
      <c r="T25" s="379"/>
      <c r="U25" s="379"/>
      <c r="V25" s="379"/>
      <c r="W25" s="379"/>
      <c r="X25" s="379"/>
    </row>
    <row r="26" spans="1:30" ht="17.149999999999999" customHeight="1">
      <c r="B26" s="379"/>
      <c r="C26" s="379"/>
      <c r="D26" s="379"/>
      <c r="E26" s="379"/>
      <c r="F26" s="379"/>
      <c r="G26" s="379"/>
      <c r="H26" s="379"/>
      <c r="I26" s="379"/>
      <c r="J26" s="379"/>
      <c r="K26" s="379"/>
      <c r="L26" s="379"/>
      <c r="M26" s="379"/>
      <c r="N26" s="379"/>
      <c r="O26" s="379"/>
      <c r="P26" s="379"/>
      <c r="Q26" s="379"/>
      <c r="R26" s="379"/>
      <c r="S26" s="379"/>
      <c r="T26" s="379"/>
      <c r="U26" s="379"/>
      <c r="V26" s="379"/>
      <c r="W26" s="379"/>
      <c r="X26" s="379"/>
    </row>
    <row r="27" spans="1:30" ht="17.149999999999999" customHeight="1">
      <c r="B27" s="379"/>
      <c r="C27" s="379"/>
      <c r="D27" s="379"/>
      <c r="E27" s="379"/>
      <c r="F27" s="379"/>
      <c r="G27" s="379"/>
      <c r="H27" s="379"/>
      <c r="I27" s="379"/>
      <c r="J27" s="379"/>
      <c r="K27" s="379"/>
      <c r="L27" s="379"/>
      <c r="M27" s="379"/>
      <c r="N27" s="379"/>
      <c r="O27" s="379"/>
      <c r="P27" s="379"/>
      <c r="Q27" s="379"/>
      <c r="R27" s="379"/>
      <c r="S27" s="379"/>
      <c r="T27" s="379"/>
      <c r="U27" s="379"/>
      <c r="V27" s="379"/>
      <c r="W27" s="379"/>
      <c r="X27" s="379"/>
    </row>
    <row r="28" spans="1:30" ht="17.149999999999999" customHeight="1">
      <c r="B28" s="379"/>
      <c r="C28" s="379"/>
      <c r="D28" s="379"/>
      <c r="E28" s="379"/>
      <c r="F28" s="379"/>
      <c r="G28" s="379"/>
      <c r="H28" s="379"/>
      <c r="I28" s="379"/>
      <c r="J28" s="379"/>
      <c r="K28" s="379"/>
      <c r="L28" s="379"/>
      <c r="M28" s="379"/>
      <c r="N28" s="379"/>
      <c r="O28" s="379"/>
      <c r="P28" s="379"/>
      <c r="Q28" s="379"/>
      <c r="R28" s="379"/>
      <c r="S28" s="379"/>
      <c r="T28" s="379"/>
      <c r="U28" s="379"/>
      <c r="V28" s="379"/>
      <c r="W28" s="379"/>
      <c r="X28" s="379"/>
    </row>
    <row r="29" spans="1:30" ht="17.149999999999999" customHeight="1">
      <c r="B29" s="379"/>
      <c r="C29" s="379"/>
      <c r="D29" s="379"/>
      <c r="E29" s="379"/>
      <c r="F29" s="379"/>
      <c r="G29" s="379"/>
      <c r="H29" s="379"/>
      <c r="I29" s="379"/>
      <c r="J29" s="379"/>
      <c r="K29" s="379"/>
      <c r="L29" s="379"/>
      <c r="M29" s="379"/>
      <c r="N29" s="379"/>
      <c r="O29" s="379"/>
      <c r="P29" s="379"/>
      <c r="Q29" s="379"/>
      <c r="R29" s="379"/>
      <c r="S29" s="379"/>
      <c r="T29" s="379"/>
      <c r="U29" s="379"/>
      <c r="V29" s="379"/>
      <c r="W29" s="379"/>
      <c r="X29" s="379"/>
    </row>
    <row r="30" spans="1:30" ht="17.149999999999999" customHeight="1">
      <c r="B30" s="379"/>
      <c r="C30" s="379"/>
      <c r="D30" s="379"/>
      <c r="E30" s="379"/>
      <c r="F30" s="379"/>
      <c r="G30" s="379"/>
      <c r="H30" s="379"/>
      <c r="I30" s="379"/>
      <c r="J30" s="379"/>
      <c r="K30" s="379"/>
      <c r="L30" s="379"/>
      <c r="M30" s="379"/>
      <c r="N30" s="379"/>
      <c r="O30" s="379"/>
      <c r="P30" s="379"/>
      <c r="Q30" s="379"/>
      <c r="R30" s="379"/>
      <c r="S30" s="379"/>
      <c r="T30" s="379"/>
      <c r="U30" s="379"/>
      <c r="V30" s="379"/>
      <c r="W30" s="379"/>
      <c r="X30" s="379"/>
    </row>
    <row r="31" spans="1:30" ht="17.149999999999999" customHeight="1">
      <c r="B31" s="379"/>
      <c r="C31" s="379"/>
      <c r="D31" s="379"/>
      <c r="E31" s="379"/>
      <c r="F31" s="379"/>
      <c r="G31" s="379"/>
      <c r="H31" s="379"/>
      <c r="I31" s="379"/>
      <c r="J31" s="379"/>
      <c r="K31" s="379"/>
      <c r="L31" s="379"/>
      <c r="M31" s="379"/>
      <c r="N31" s="379"/>
      <c r="O31" s="379"/>
      <c r="P31" s="379"/>
      <c r="Q31" s="379"/>
      <c r="R31" s="379"/>
      <c r="S31" s="379"/>
      <c r="T31" s="379"/>
      <c r="U31" s="379"/>
      <c r="V31" s="379"/>
      <c r="W31" s="379"/>
      <c r="X31" s="379"/>
    </row>
    <row r="32" spans="1:30" ht="17.149999999999999" customHeight="1">
      <c r="B32" s="379"/>
      <c r="C32" s="379"/>
      <c r="D32" s="379"/>
      <c r="E32" s="379"/>
      <c r="F32" s="379"/>
      <c r="G32" s="379"/>
      <c r="H32" s="379"/>
      <c r="I32" s="379"/>
      <c r="J32" s="379"/>
      <c r="K32" s="379"/>
      <c r="L32" s="379"/>
      <c r="M32" s="379"/>
      <c r="N32" s="379"/>
      <c r="O32" s="379"/>
      <c r="P32" s="379"/>
      <c r="Q32" s="379"/>
      <c r="R32" s="379"/>
      <c r="S32" s="379"/>
      <c r="T32" s="379"/>
      <c r="U32" s="379"/>
      <c r="V32" s="379"/>
      <c r="W32" s="379"/>
      <c r="X32" s="379"/>
    </row>
    <row r="33" spans="1:25" ht="17.149999999999999" customHeight="1">
      <c r="B33" s="379"/>
      <c r="C33" s="379"/>
      <c r="D33" s="379"/>
      <c r="E33" s="379"/>
      <c r="F33" s="379"/>
      <c r="G33" s="379"/>
      <c r="H33" s="379"/>
      <c r="I33" s="379"/>
      <c r="J33" s="379"/>
      <c r="K33" s="379"/>
      <c r="L33" s="379"/>
      <c r="M33" s="379"/>
      <c r="N33" s="379"/>
      <c r="O33" s="379"/>
      <c r="P33" s="379"/>
      <c r="Q33" s="379"/>
      <c r="R33" s="379"/>
      <c r="S33" s="379"/>
      <c r="T33" s="379"/>
      <c r="U33" s="379"/>
      <c r="V33" s="379"/>
      <c r="W33" s="379"/>
      <c r="X33" s="379"/>
    </row>
    <row r="35" spans="1:25" ht="17.149999999999999" customHeight="1">
      <c r="A35" s="341" t="s">
        <v>9</v>
      </c>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row>
    <row r="36" spans="1:25" ht="17.149999999999999" customHeight="1">
      <c r="A36" s="317"/>
      <c r="B36" s="317"/>
      <c r="C36" s="317"/>
      <c r="D36" s="317"/>
      <c r="E36" s="317"/>
      <c r="F36" s="317"/>
      <c r="G36" s="317"/>
      <c r="H36" s="317"/>
      <c r="I36" s="317"/>
      <c r="J36" s="317"/>
      <c r="K36" s="317"/>
      <c r="L36" s="317"/>
      <c r="M36" s="317"/>
      <c r="N36" s="317"/>
      <c r="O36" s="317"/>
      <c r="P36" s="317"/>
      <c r="Q36" s="317"/>
      <c r="R36" s="317"/>
      <c r="S36" s="317"/>
      <c r="T36" s="317"/>
      <c r="U36" s="317"/>
      <c r="V36" s="317"/>
      <c r="W36" s="317"/>
      <c r="X36" s="317"/>
      <c r="Y36" s="317"/>
    </row>
    <row r="37" spans="1:25" ht="17.149999999999999" customHeight="1">
      <c r="A37" s="317"/>
      <c r="B37" s="317"/>
      <c r="C37" s="317"/>
      <c r="D37" s="317"/>
      <c r="E37" s="317"/>
      <c r="F37" s="317"/>
      <c r="G37" s="317"/>
      <c r="H37" s="317"/>
      <c r="I37" s="317"/>
      <c r="J37" s="317"/>
      <c r="K37" s="317"/>
      <c r="L37" s="317"/>
      <c r="M37" s="317"/>
      <c r="N37" s="317"/>
      <c r="O37" s="317"/>
      <c r="P37" s="317"/>
      <c r="Q37" s="317"/>
      <c r="R37" s="317"/>
      <c r="S37" s="317"/>
      <c r="T37" s="317"/>
      <c r="U37" s="317"/>
      <c r="V37" s="317"/>
      <c r="W37" s="317"/>
      <c r="X37" s="317"/>
      <c r="Y37" s="317"/>
    </row>
  </sheetData>
  <mergeCells count="18">
    <mergeCell ref="A35:Y37"/>
    <mergeCell ref="A3:Y3"/>
    <mergeCell ref="A13:Y13"/>
    <mergeCell ref="A16:Y16"/>
    <mergeCell ref="A18:Y18"/>
    <mergeCell ref="B20:I20"/>
    <mergeCell ref="B22:I22"/>
    <mergeCell ref="K20:S20"/>
    <mergeCell ref="L10:Y10"/>
    <mergeCell ref="Q4:Y4"/>
    <mergeCell ref="H8:J8"/>
    <mergeCell ref="L8:Y8"/>
    <mergeCell ref="L9:Y9"/>
    <mergeCell ref="A1:Y1"/>
    <mergeCell ref="A5:Y5"/>
    <mergeCell ref="A2:C2"/>
    <mergeCell ref="D2:Y2"/>
    <mergeCell ref="B24:X33"/>
  </mergeCells>
  <phoneticPr fontId="1"/>
  <pageMargins left="0.78740157480314965" right="0.59055118110236227" top="0.94488188976377963" bottom="0.9448818897637796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F9788-EDCE-4761-9CE5-6A99A57F32F7}">
  <sheetPr codeName="Sheet7">
    <tabColor theme="9"/>
  </sheetPr>
  <dimension ref="A1:Y34"/>
  <sheetViews>
    <sheetView view="pageBreakPreview" zoomScale="85" zoomScaleNormal="100" zoomScaleSheetLayoutView="85" zoomScalePageLayoutView="70" workbookViewId="0">
      <selection activeCell="AA8" sqref="AA8"/>
    </sheetView>
  </sheetViews>
  <sheetFormatPr defaultColWidth="3.08203125" defaultRowHeight="17.149999999999999" customHeight="1"/>
  <cols>
    <col min="1" max="16384" width="3.08203125" style="228"/>
  </cols>
  <sheetData>
    <row r="1" spans="1:25" ht="17.149999999999999" customHeight="1">
      <c r="A1" s="316" t="s">
        <v>359</v>
      </c>
      <c r="B1" s="316"/>
      <c r="C1" s="316"/>
      <c r="D1" s="316"/>
      <c r="E1" s="316"/>
      <c r="F1" s="316"/>
      <c r="G1" s="316"/>
      <c r="H1" s="316"/>
      <c r="I1" s="316"/>
      <c r="J1" s="316"/>
      <c r="K1" s="316"/>
      <c r="L1" s="316"/>
      <c r="M1" s="316"/>
      <c r="N1" s="316"/>
      <c r="O1" s="316"/>
      <c r="P1" s="316"/>
      <c r="Q1" s="316"/>
      <c r="R1" s="316"/>
      <c r="S1" s="316"/>
      <c r="T1" s="316"/>
      <c r="U1" s="316"/>
      <c r="V1" s="316"/>
      <c r="W1" s="316"/>
      <c r="X1" s="316"/>
      <c r="Y1" s="316"/>
    </row>
    <row r="2" spans="1:25" ht="17.149999999999999" customHeight="1">
      <c r="A2" s="341" t="s">
        <v>0</v>
      </c>
      <c r="B2" s="341"/>
      <c r="C2" s="341"/>
      <c r="D2" s="378" t="str">
        <f>"【"&amp;入力シート【基本情報】!E27&amp;"】"</f>
        <v>【】</v>
      </c>
      <c r="E2" s="378"/>
      <c r="F2" s="378"/>
      <c r="G2" s="378"/>
      <c r="H2" s="378"/>
      <c r="I2" s="378"/>
      <c r="J2" s="378"/>
      <c r="K2" s="378"/>
      <c r="L2" s="378"/>
      <c r="M2" s="378"/>
      <c r="N2" s="378"/>
      <c r="O2" s="378"/>
      <c r="P2" s="378"/>
      <c r="Q2" s="378"/>
      <c r="R2" s="378"/>
      <c r="S2" s="378"/>
      <c r="T2" s="378"/>
      <c r="U2" s="378"/>
      <c r="V2" s="378"/>
      <c r="W2" s="378"/>
      <c r="X2" s="378"/>
      <c r="Y2" s="378"/>
    </row>
    <row r="3" spans="1:25" ht="17.149999999999999" customHeight="1">
      <c r="A3" s="317" t="s">
        <v>13</v>
      </c>
      <c r="B3" s="317"/>
      <c r="C3" s="317"/>
      <c r="D3" s="317"/>
      <c r="E3" s="317"/>
      <c r="F3" s="317"/>
      <c r="G3" s="317"/>
      <c r="H3" s="317"/>
      <c r="I3" s="317"/>
      <c r="J3" s="317"/>
      <c r="K3" s="317"/>
      <c r="L3" s="317"/>
      <c r="M3" s="317"/>
      <c r="N3" s="317"/>
      <c r="O3" s="317"/>
      <c r="P3" s="317"/>
      <c r="Q3" s="317"/>
      <c r="R3" s="317"/>
      <c r="S3" s="317"/>
      <c r="T3" s="317"/>
      <c r="U3" s="317"/>
      <c r="V3" s="317"/>
      <c r="W3" s="317"/>
      <c r="X3" s="317"/>
      <c r="Y3" s="317"/>
    </row>
    <row r="4" spans="1:25" ht="17.149999999999999" customHeight="1">
      <c r="Q4" s="319" t="str">
        <f>"令和"&amp;DBCS(YEAR(入力シート【基本情報】!$E$28)-2018)&amp;"年"&amp;IF(MONTH(入力シート【基本情報】!$E$28)&lt;10,DBCS(MONTH(入力シート【基本情報】!$E$28)),MONTH(入力シート【基本情報】!$E$28))&amp;"月"&amp;IF(DAY(入力シート【基本情報】!$E$28)&lt;10,DBCS(DAY(入力シート【基本情報】!$E$28)),DAY(入力シート【基本情報】!$E$28))&amp;"日　"</f>
        <v>令和－１１８年１月０日　</v>
      </c>
      <c r="R4" s="319"/>
      <c r="S4" s="319"/>
      <c r="T4" s="319"/>
      <c r="U4" s="319"/>
      <c r="V4" s="319"/>
      <c r="W4" s="319"/>
      <c r="X4" s="319"/>
      <c r="Y4" s="319"/>
    </row>
    <row r="6" spans="1:25" ht="17.149999999999999" customHeight="1">
      <c r="A6" s="228" t="s">
        <v>1</v>
      </c>
    </row>
    <row r="8" spans="1:25" ht="17.149999999999999" customHeight="1">
      <c r="H8" s="321" t="s">
        <v>2</v>
      </c>
      <c r="I8" s="321"/>
      <c r="J8" s="321"/>
      <c r="L8" s="322">
        <f>入力シート【基本情報】!E7</f>
        <v>0</v>
      </c>
      <c r="M8" s="322"/>
      <c r="N8" s="322"/>
      <c r="O8" s="322"/>
      <c r="P8" s="322"/>
      <c r="Q8" s="322"/>
      <c r="R8" s="322"/>
      <c r="S8" s="322"/>
      <c r="T8" s="322"/>
      <c r="U8" s="322"/>
      <c r="V8" s="322"/>
      <c r="W8" s="322"/>
      <c r="X8" s="322"/>
      <c r="Y8" s="322"/>
    </row>
    <row r="9" spans="1:25" ht="17.149999999999999" customHeight="1">
      <c r="L9" s="322">
        <f>入力シート【基本情報】!E6</f>
        <v>0</v>
      </c>
      <c r="M9" s="322"/>
      <c r="N9" s="322">
        <v>0</v>
      </c>
      <c r="O9" s="322"/>
      <c r="P9" s="322"/>
      <c r="Q9" s="322"/>
      <c r="R9" s="322"/>
      <c r="S9" s="322"/>
      <c r="T9" s="322"/>
      <c r="U9" s="322"/>
      <c r="V9" s="322"/>
      <c r="W9" s="322"/>
      <c r="X9" s="322"/>
      <c r="Y9" s="322"/>
    </row>
    <row r="10" spans="1:25" ht="17.149999999999999" customHeight="1">
      <c r="L10" s="322" t="str">
        <f>入力シート【基本情報】!E8&amp;"　"&amp;入力シート【基本情報】!E9</f>
        <v>　</v>
      </c>
      <c r="M10" s="322"/>
      <c r="N10" s="322">
        <v>0</v>
      </c>
      <c r="O10" s="322"/>
      <c r="P10" s="322"/>
      <c r="Q10" s="322"/>
      <c r="R10" s="322"/>
      <c r="S10" s="322"/>
      <c r="T10" s="322"/>
      <c r="U10" s="322"/>
      <c r="V10" s="322"/>
      <c r="W10" s="322"/>
      <c r="X10" s="322"/>
      <c r="Y10" s="322"/>
    </row>
    <row r="11" spans="1:25" ht="17.149999999999999" customHeight="1">
      <c r="O11" s="229"/>
      <c r="P11" s="229"/>
      <c r="Q11" s="229"/>
      <c r="R11" s="229"/>
      <c r="S11" s="229"/>
      <c r="T11" s="229"/>
      <c r="U11" s="229"/>
      <c r="V11" s="229"/>
      <c r="W11" s="229"/>
      <c r="X11" s="229"/>
      <c r="Y11" s="229"/>
    </row>
    <row r="12" spans="1:25" ht="17.149999999999999" customHeight="1">
      <c r="O12" s="229"/>
      <c r="P12" s="229"/>
      <c r="Q12" s="229"/>
      <c r="R12" s="229"/>
      <c r="S12" s="229"/>
      <c r="T12" s="229"/>
      <c r="U12" s="229"/>
      <c r="V12" s="229"/>
      <c r="W12" s="229"/>
      <c r="X12" s="229"/>
      <c r="Y12" s="229"/>
    </row>
    <row r="13" spans="1:25" ht="17.149999999999999" customHeight="1">
      <c r="A13" s="380" t="s">
        <v>390</v>
      </c>
      <c r="B13" s="380"/>
      <c r="C13" s="380"/>
      <c r="D13" s="380"/>
      <c r="E13" s="380"/>
      <c r="F13" s="380"/>
      <c r="G13" s="380"/>
      <c r="H13" s="380"/>
      <c r="I13" s="380"/>
      <c r="J13" s="380"/>
      <c r="K13" s="380"/>
      <c r="L13" s="380"/>
      <c r="M13" s="380"/>
      <c r="N13" s="380"/>
      <c r="O13" s="380"/>
      <c r="P13" s="380"/>
      <c r="Q13" s="380"/>
      <c r="R13" s="380"/>
      <c r="S13" s="380"/>
      <c r="T13" s="380"/>
      <c r="U13" s="380"/>
      <c r="V13" s="380"/>
      <c r="W13" s="380"/>
      <c r="X13" s="380"/>
      <c r="Y13" s="380"/>
    </row>
    <row r="16" spans="1:25" ht="33" customHeight="1">
      <c r="A16" s="318" t="s">
        <v>391</v>
      </c>
      <c r="B16" s="318"/>
      <c r="C16" s="318"/>
      <c r="D16" s="318"/>
      <c r="E16" s="318"/>
      <c r="F16" s="318"/>
      <c r="G16" s="318"/>
      <c r="H16" s="318"/>
      <c r="I16" s="318"/>
      <c r="J16" s="318"/>
      <c r="K16" s="318"/>
      <c r="L16" s="318"/>
      <c r="M16" s="318"/>
      <c r="N16" s="318"/>
      <c r="O16" s="318"/>
      <c r="P16" s="318"/>
      <c r="Q16" s="318"/>
      <c r="R16" s="318"/>
      <c r="S16" s="318"/>
      <c r="T16" s="318"/>
      <c r="U16" s="318"/>
      <c r="V16" s="318"/>
      <c r="W16" s="318"/>
      <c r="X16" s="318"/>
      <c r="Y16" s="318"/>
    </row>
    <row r="19" spans="1:25" ht="17.149999999999999" customHeight="1">
      <c r="A19" s="380" t="s">
        <v>4</v>
      </c>
      <c r="B19" s="380"/>
      <c r="C19" s="380"/>
      <c r="D19" s="380"/>
      <c r="E19" s="380"/>
      <c r="F19" s="380"/>
      <c r="G19" s="380"/>
      <c r="H19" s="380"/>
      <c r="I19" s="380"/>
      <c r="J19" s="380"/>
      <c r="K19" s="380"/>
      <c r="L19" s="380"/>
      <c r="M19" s="380"/>
      <c r="N19" s="380"/>
      <c r="O19" s="380"/>
      <c r="P19" s="380"/>
      <c r="Q19" s="380"/>
      <c r="R19" s="380"/>
      <c r="S19" s="380"/>
      <c r="T19" s="380"/>
      <c r="U19" s="380"/>
      <c r="V19" s="380"/>
      <c r="W19" s="380"/>
      <c r="X19" s="380"/>
      <c r="Y19" s="380"/>
    </row>
    <row r="20" spans="1:25" ht="17.149999999999999" customHeight="1">
      <c r="A20" s="229"/>
      <c r="B20" s="229"/>
      <c r="C20" s="229"/>
      <c r="D20" s="229"/>
      <c r="E20" s="229"/>
      <c r="F20" s="229"/>
      <c r="G20" s="229"/>
      <c r="H20" s="229"/>
      <c r="I20" s="229"/>
      <c r="J20" s="229"/>
      <c r="K20" s="229"/>
      <c r="L20" s="229"/>
      <c r="M20" s="229"/>
      <c r="N20" s="229"/>
      <c r="O20" s="229"/>
      <c r="P20" s="229"/>
      <c r="Q20" s="229"/>
      <c r="R20" s="229"/>
      <c r="S20" s="229"/>
      <c r="T20" s="229"/>
      <c r="U20" s="229"/>
      <c r="V20" s="229"/>
      <c r="W20" s="229"/>
      <c r="X20" s="229"/>
      <c r="Y20" s="229"/>
    </row>
    <row r="21" spans="1:25" ht="17.149999999999999" customHeight="1">
      <c r="A21" s="234" t="s">
        <v>5</v>
      </c>
      <c r="B21" s="317" t="s">
        <v>14</v>
      </c>
      <c r="C21" s="317"/>
      <c r="D21" s="317"/>
      <c r="E21" s="317"/>
      <c r="F21" s="317"/>
      <c r="G21" s="317"/>
      <c r="H21" s="317"/>
      <c r="J21" s="390">
        <f>'第２号様式別紙１ 所要額調書'!I37</f>
        <v>0</v>
      </c>
      <c r="K21" s="390"/>
      <c r="L21" s="390"/>
      <c r="M21" s="390"/>
      <c r="N21" s="390"/>
      <c r="O21" s="390"/>
      <c r="P21" s="228" t="s">
        <v>15</v>
      </c>
      <c r="Q21" s="235"/>
      <c r="R21" s="235"/>
    </row>
    <row r="22" spans="1:25" ht="17.149999999999999" customHeight="1">
      <c r="A22" s="234"/>
      <c r="J22" s="236"/>
      <c r="K22" s="236"/>
      <c r="L22" s="236"/>
      <c r="M22" s="236"/>
      <c r="N22" s="236"/>
      <c r="O22" s="236"/>
      <c r="Q22" s="235"/>
      <c r="R22" s="235"/>
    </row>
    <row r="23" spans="1:25" ht="17.149999999999999" customHeight="1">
      <c r="A23" s="234" t="s">
        <v>6</v>
      </c>
      <c r="B23" s="317" t="s">
        <v>16</v>
      </c>
      <c r="C23" s="317"/>
      <c r="D23" s="317"/>
      <c r="E23" s="317"/>
      <c r="F23" s="317"/>
      <c r="G23" s="317"/>
      <c r="H23" s="317"/>
    </row>
    <row r="24" spans="1:25" ht="18" customHeight="1">
      <c r="A24" s="387" t="s">
        <v>23</v>
      </c>
      <c r="B24" s="388"/>
      <c r="C24" s="388"/>
      <c r="D24" s="388"/>
      <c r="E24" s="388"/>
      <c r="F24" s="388"/>
      <c r="G24" s="388"/>
      <c r="H24" s="388"/>
      <c r="I24" s="388"/>
      <c r="J24" s="388"/>
      <c r="K24" s="388"/>
      <c r="L24" s="388"/>
      <c r="M24" s="388"/>
      <c r="N24" s="388"/>
      <c r="O24" s="388"/>
      <c r="P24" s="388"/>
      <c r="Q24" s="388"/>
      <c r="R24" s="388"/>
      <c r="S24" s="388"/>
      <c r="T24" s="388"/>
      <c r="U24" s="388"/>
      <c r="V24" s="388"/>
      <c r="W24" s="389"/>
      <c r="X24" s="330" t="s">
        <v>25</v>
      </c>
      <c r="Y24" s="330"/>
    </row>
    <row r="25" spans="1:25" ht="37" customHeight="1">
      <c r="A25" s="383" t="s">
        <v>28</v>
      </c>
      <c r="B25" s="384"/>
      <c r="C25" s="385" t="s">
        <v>375</v>
      </c>
      <c r="D25" s="385"/>
      <c r="E25" s="385"/>
      <c r="F25" s="385"/>
      <c r="G25" s="385"/>
      <c r="H25" s="385"/>
      <c r="I25" s="385"/>
      <c r="J25" s="385"/>
      <c r="K25" s="385"/>
      <c r="L25" s="385"/>
      <c r="M25" s="385"/>
      <c r="N25" s="385"/>
      <c r="O25" s="385"/>
      <c r="P25" s="385"/>
      <c r="Q25" s="385"/>
      <c r="R25" s="385"/>
      <c r="S25" s="385"/>
      <c r="T25" s="385"/>
      <c r="U25" s="385"/>
      <c r="V25" s="385"/>
      <c r="W25" s="386"/>
      <c r="X25" s="330" t="s">
        <v>414</v>
      </c>
      <c r="Y25" s="330"/>
    </row>
    <row r="26" spans="1:25" ht="18" customHeight="1">
      <c r="A26" s="383" t="s">
        <v>29</v>
      </c>
      <c r="B26" s="384"/>
      <c r="C26" s="385" t="s">
        <v>17</v>
      </c>
      <c r="D26" s="385"/>
      <c r="E26" s="385"/>
      <c r="F26" s="385"/>
      <c r="G26" s="385"/>
      <c r="H26" s="385"/>
      <c r="I26" s="385"/>
      <c r="J26" s="385"/>
      <c r="K26" s="385"/>
      <c r="L26" s="385"/>
      <c r="M26" s="385"/>
      <c r="N26" s="385"/>
      <c r="O26" s="385"/>
      <c r="P26" s="385"/>
      <c r="Q26" s="385"/>
      <c r="R26" s="385"/>
      <c r="S26" s="385"/>
      <c r="T26" s="385"/>
      <c r="U26" s="385"/>
      <c r="V26" s="385"/>
      <c r="W26" s="386"/>
      <c r="X26" s="330" t="s">
        <v>415</v>
      </c>
      <c r="Y26" s="330"/>
    </row>
    <row r="27" spans="1:25" ht="18" customHeight="1">
      <c r="A27" s="383" t="s">
        <v>405</v>
      </c>
      <c r="B27" s="384"/>
      <c r="C27" s="385" t="s">
        <v>399</v>
      </c>
      <c r="D27" s="385"/>
      <c r="E27" s="385"/>
      <c r="F27" s="385"/>
      <c r="G27" s="385"/>
      <c r="H27" s="385"/>
      <c r="I27" s="385"/>
      <c r="J27" s="385"/>
      <c r="K27" s="385"/>
      <c r="L27" s="385"/>
      <c r="M27" s="385"/>
      <c r="N27" s="385"/>
      <c r="O27" s="385"/>
      <c r="P27" s="385"/>
      <c r="Q27" s="385"/>
      <c r="R27" s="385"/>
      <c r="S27" s="385"/>
      <c r="T27" s="385"/>
      <c r="U27" s="385"/>
      <c r="V27" s="385"/>
      <c r="W27" s="386"/>
      <c r="X27" s="330" t="s">
        <v>415</v>
      </c>
      <c r="Y27" s="330"/>
    </row>
    <row r="28" spans="1:25" ht="18" customHeight="1">
      <c r="A28" s="383" t="s">
        <v>406</v>
      </c>
      <c r="B28" s="384"/>
      <c r="C28" s="385" t="s">
        <v>18</v>
      </c>
      <c r="D28" s="385"/>
      <c r="E28" s="385"/>
      <c r="F28" s="385"/>
      <c r="G28" s="385"/>
      <c r="H28" s="385"/>
      <c r="I28" s="385"/>
      <c r="J28" s="385"/>
      <c r="K28" s="385"/>
      <c r="L28" s="385"/>
      <c r="M28" s="385"/>
      <c r="N28" s="385"/>
      <c r="O28" s="385"/>
      <c r="P28" s="385"/>
      <c r="Q28" s="385"/>
      <c r="R28" s="385"/>
      <c r="S28" s="385"/>
      <c r="T28" s="385"/>
      <c r="U28" s="385"/>
      <c r="V28" s="385"/>
      <c r="W28" s="386"/>
      <c r="X28" s="330" t="s">
        <v>415</v>
      </c>
      <c r="Y28" s="330"/>
    </row>
    <row r="29" spans="1:25" ht="18" customHeight="1">
      <c r="A29" s="383" t="s">
        <v>407</v>
      </c>
      <c r="B29" s="384"/>
      <c r="C29" s="385" t="s">
        <v>19</v>
      </c>
      <c r="D29" s="385"/>
      <c r="E29" s="385"/>
      <c r="F29" s="385"/>
      <c r="G29" s="385"/>
      <c r="H29" s="385"/>
      <c r="I29" s="385"/>
      <c r="J29" s="385"/>
      <c r="K29" s="385"/>
      <c r="L29" s="385"/>
      <c r="M29" s="385"/>
      <c r="N29" s="385"/>
      <c r="O29" s="385"/>
      <c r="P29" s="385"/>
      <c r="Q29" s="385"/>
      <c r="R29" s="385"/>
      <c r="S29" s="385"/>
      <c r="T29" s="385"/>
      <c r="U29" s="385"/>
      <c r="V29" s="385"/>
      <c r="W29" s="386"/>
      <c r="X29" s="330" t="s">
        <v>415</v>
      </c>
      <c r="Y29" s="330"/>
    </row>
    <row r="30" spans="1:25" ht="37" customHeight="1">
      <c r="A30" s="383" t="s">
        <v>408</v>
      </c>
      <c r="B30" s="384"/>
      <c r="C30" s="385" t="s">
        <v>24</v>
      </c>
      <c r="D30" s="385"/>
      <c r="E30" s="385"/>
      <c r="F30" s="385"/>
      <c r="G30" s="385"/>
      <c r="H30" s="385"/>
      <c r="I30" s="385"/>
      <c r="J30" s="385"/>
      <c r="K30" s="385"/>
      <c r="L30" s="385"/>
      <c r="M30" s="385"/>
      <c r="N30" s="385"/>
      <c r="O30" s="385"/>
      <c r="P30" s="385"/>
      <c r="Q30" s="385"/>
      <c r="R30" s="385"/>
      <c r="S30" s="385"/>
      <c r="T30" s="385"/>
      <c r="U30" s="385"/>
      <c r="V30" s="385"/>
      <c r="W30" s="386"/>
      <c r="X30" s="330" t="str">
        <f>IF(入力シート【基本情報】!E33="実施なし","ー","○")</f>
        <v>○</v>
      </c>
      <c r="Y30" s="330"/>
    </row>
    <row r="31" spans="1:25" ht="37" customHeight="1">
      <c r="A31" s="383" t="s">
        <v>409</v>
      </c>
      <c r="B31" s="384"/>
      <c r="C31" s="385" t="s">
        <v>20</v>
      </c>
      <c r="D31" s="385"/>
      <c r="E31" s="385"/>
      <c r="F31" s="385"/>
      <c r="G31" s="385"/>
      <c r="H31" s="385"/>
      <c r="I31" s="385"/>
      <c r="J31" s="385"/>
      <c r="K31" s="385"/>
      <c r="L31" s="385"/>
      <c r="M31" s="385"/>
      <c r="N31" s="385"/>
      <c r="O31" s="385"/>
      <c r="P31" s="385"/>
      <c r="Q31" s="385"/>
      <c r="R31" s="385"/>
      <c r="S31" s="385"/>
      <c r="T31" s="385"/>
      <c r="U31" s="385"/>
      <c r="V31" s="385"/>
      <c r="W31" s="386"/>
      <c r="X31" s="330" t="str">
        <f>IF(SUM(入力シート【申請内容】!E19:H19)=0,"ー","○")</f>
        <v>ー</v>
      </c>
      <c r="Y31" s="330"/>
    </row>
    <row r="32" spans="1:25" ht="18" customHeight="1">
      <c r="A32" s="383" t="s">
        <v>35</v>
      </c>
      <c r="B32" s="384"/>
      <c r="C32" s="385" t="s">
        <v>22</v>
      </c>
      <c r="D32" s="385"/>
      <c r="E32" s="385"/>
      <c r="F32" s="385"/>
      <c r="G32" s="385"/>
      <c r="H32" s="385"/>
      <c r="I32" s="385"/>
      <c r="J32" s="385"/>
      <c r="K32" s="385"/>
      <c r="L32" s="385"/>
      <c r="M32" s="385"/>
      <c r="N32" s="385"/>
      <c r="O32" s="385"/>
      <c r="P32" s="385"/>
      <c r="Q32" s="385"/>
      <c r="R32" s="385"/>
      <c r="S32" s="385"/>
      <c r="T32" s="385"/>
      <c r="U32" s="385"/>
      <c r="V32" s="385"/>
      <c r="W32" s="386"/>
      <c r="X32" s="330" t="s">
        <v>415</v>
      </c>
      <c r="Y32" s="330"/>
    </row>
    <row r="33" spans="1:25" ht="18" customHeight="1">
      <c r="A33" s="383" t="s">
        <v>36</v>
      </c>
      <c r="B33" s="384"/>
      <c r="C33" s="385" t="s">
        <v>21</v>
      </c>
      <c r="D33" s="385"/>
      <c r="E33" s="385"/>
      <c r="F33" s="385"/>
      <c r="G33" s="385"/>
      <c r="H33" s="385"/>
      <c r="I33" s="385"/>
      <c r="J33" s="385"/>
      <c r="K33" s="385"/>
      <c r="L33" s="385"/>
      <c r="M33" s="385"/>
      <c r="N33" s="385"/>
      <c r="O33" s="385"/>
      <c r="P33" s="385"/>
      <c r="Q33" s="385"/>
      <c r="R33" s="385"/>
      <c r="S33" s="385"/>
      <c r="T33" s="385"/>
      <c r="U33" s="385"/>
      <c r="V33" s="385"/>
      <c r="W33" s="386"/>
      <c r="X33" s="330" t="s">
        <v>416</v>
      </c>
      <c r="Y33" s="330"/>
    </row>
    <row r="34" spans="1:25" ht="17.149999999999999" customHeight="1">
      <c r="A34" s="237"/>
    </row>
  </sheetData>
  <mergeCells count="44">
    <mergeCell ref="A3:Y3"/>
    <mergeCell ref="Q4:Y4"/>
    <mergeCell ref="H8:J8"/>
    <mergeCell ref="L8:Y8"/>
    <mergeCell ref="A2:C2"/>
    <mergeCell ref="D2:Y2"/>
    <mergeCell ref="B21:H21"/>
    <mergeCell ref="J21:O21"/>
    <mergeCell ref="B23:H23"/>
    <mergeCell ref="A13:Y13"/>
    <mergeCell ref="A16:Y16"/>
    <mergeCell ref="A19:Y19"/>
    <mergeCell ref="X24:Y24"/>
    <mergeCell ref="A25:B25"/>
    <mergeCell ref="C25:W25"/>
    <mergeCell ref="X25:Y25"/>
    <mergeCell ref="A26:B26"/>
    <mergeCell ref="C26:W26"/>
    <mergeCell ref="X26:Y26"/>
    <mergeCell ref="A24:W24"/>
    <mergeCell ref="C31:W31"/>
    <mergeCell ref="X31:Y31"/>
    <mergeCell ref="A28:B28"/>
    <mergeCell ref="C28:W28"/>
    <mergeCell ref="X28:Y28"/>
    <mergeCell ref="A29:B29"/>
    <mergeCell ref="C29:W29"/>
    <mergeCell ref="X29:Y29"/>
    <mergeCell ref="A1:Y1"/>
    <mergeCell ref="L9:Y9"/>
    <mergeCell ref="L10:Y10"/>
    <mergeCell ref="A33:B33"/>
    <mergeCell ref="C33:W33"/>
    <mergeCell ref="X33:Y33"/>
    <mergeCell ref="A27:B27"/>
    <mergeCell ref="C27:W27"/>
    <mergeCell ref="X27:Y27"/>
    <mergeCell ref="A32:B32"/>
    <mergeCell ref="C32:W32"/>
    <mergeCell ref="X32:Y32"/>
    <mergeCell ref="A30:B30"/>
    <mergeCell ref="C30:W30"/>
    <mergeCell ref="X30:Y30"/>
    <mergeCell ref="A31:B31"/>
  </mergeCells>
  <phoneticPr fontId="1"/>
  <pageMargins left="0.78740157480314965" right="0.59055118110236227" top="0.94488188976377963" bottom="0.9448818897637796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9512-5A86-4C50-89F7-289F737E57B3}">
  <sheetPr codeName="Sheet8">
    <tabColor theme="9"/>
    <pageSetUpPr fitToPage="1"/>
  </sheetPr>
  <dimension ref="A1:AL231"/>
  <sheetViews>
    <sheetView view="pageBreakPreview" zoomScale="70" zoomScaleNormal="100" zoomScaleSheetLayoutView="70" workbookViewId="0">
      <selection activeCell="E10" sqref="E10:E33"/>
    </sheetView>
  </sheetViews>
  <sheetFormatPr defaultColWidth="8.08203125" defaultRowHeight="14"/>
  <cols>
    <col min="1" max="1" width="3" style="13" customWidth="1"/>
    <col min="2" max="2" width="28.58203125" style="12" customWidth="1"/>
    <col min="3" max="3" width="4.08203125" style="20" customWidth="1"/>
    <col min="4" max="4" width="20.58203125" style="21" customWidth="1"/>
    <col min="5" max="5" width="23.5" style="21" customWidth="1"/>
    <col min="6" max="6" width="5.08203125" style="21" customWidth="1"/>
    <col min="7" max="9" width="26.08203125" style="12" customWidth="1"/>
    <col min="10" max="10" width="8.08203125" style="12"/>
    <col min="11" max="11" width="9.5" style="12" hidden="1" customWidth="1"/>
    <col min="12" max="12" width="7.5" style="12" hidden="1" customWidth="1"/>
    <col min="13" max="13" width="9" style="12" customWidth="1"/>
    <col min="14" max="38" width="8.08203125" style="12" customWidth="1"/>
    <col min="39" max="16384" width="8.08203125" style="12"/>
  </cols>
  <sheetData>
    <row r="1" spans="1:38">
      <c r="A1" s="407" t="s">
        <v>360</v>
      </c>
      <c r="B1" s="407"/>
      <c r="C1" s="407"/>
      <c r="D1" s="407"/>
      <c r="E1" s="407"/>
      <c r="F1" s="407"/>
      <c r="G1" s="407"/>
      <c r="H1" s="407"/>
      <c r="I1" s="407"/>
    </row>
    <row r="2" spans="1:38" ht="16.5" customHeight="1">
      <c r="A2" s="8" t="s">
        <v>61</v>
      </c>
      <c r="B2" s="9"/>
      <c r="C2" s="10"/>
      <c r="D2" s="11"/>
      <c r="E2" s="11"/>
      <c r="F2" s="11"/>
      <c r="G2" s="9"/>
      <c r="H2" s="9"/>
      <c r="I2" s="43" t="str">
        <f>IF(K3="変更実績",IF(COUNTA(入力シート【基本情報】!E41:E43)&gt;2,"【変更承認/実績報告用】","【交付申請情報が不足しています！】"),"【交付申請用】")</f>
        <v>【交付申請用】</v>
      </c>
      <c r="K2" s="12" t="s">
        <v>145</v>
      </c>
    </row>
    <row r="3" spans="1:38" ht="16.5" customHeight="1">
      <c r="A3" s="408" t="str">
        <f>"令和８年度京都府建設業等人手不足対策支援事業補助金交付申請書　所要額調書（"&amp;入力シート【基本情報】!E27&amp;"）"</f>
        <v>令和８年度京都府建設業等人手不足対策支援事業補助金交付申請書　所要額調書（）</v>
      </c>
      <c r="B3" s="408"/>
      <c r="C3" s="408"/>
      <c r="D3" s="408"/>
      <c r="E3" s="408"/>
      <c r="F3" s="408"/>
      <c r="G3" s="408"/>
      <c r="H3" s="408"/>
      <c r="I3" s="408"/>
      <c r="K3" s="12" t="str">
        <f>IF(入力シート【基本情報】!I39="OK","変更実績","交付申請")</f>
        <v>交付申請</v>
      </c>
    </row>
    <row r="4" spans="1:38" ht="16.5" customHeight="1">
      <c r="B4" s="14" t="s">
        <v>48</v>
      </c>
      <c r="C4" s="409">
        <f>入力シート【基本情報】!E6</f>
        <v>0</v>
      </c>
      <c r="D4" s="409"/>
      <c r="E4" s="409"/>
      <c r="F4" s="16"/>
      <c r="G4" s="15"/>
      <c r="H4" s="15"/>
      <c r="I4" s="15"/>
    </row>
    <row r="5" spans="1:38" ht="16.5" customHeight="1">
      <c r="A5" s="16"/>
      <c r="B5" s="16"/>
      <c r="C5" s="16"/>
      <c r="D5" s="17"/>
      <c r="E5" s="17"/>
      <c r="F5" s="17"/>
      <c r="G5" s="15"/>
      <c r="H5" s="15"/>
      <c r="I5" s="15"/>
    </row>
    <row r="6" spans="1:38" ht="16.5" customHeight="1">
      <c r="A6" s="16"/>
      <c r="B6" s="14" t="s">
        <v>49</v>
      </c>
      <c r="C6" s="409">
        <f>入力シート【基本情報】!E32</f>
        <v>0</v>
      </c>
      <c r="D6" s="409"/>
      <c r="E6" s="409"/>
      <c r="F6" s="409"/>
      <c r="G6" s="409"/>
      <c r="H6" s="409"/>
      <c r="I6" s="409"/>
    </row>
    <row r="7" spans="1:38" ht="16.5" customHeight="1">
      <c r="A7" s="15"/>
      <c r="B7" s="15"/>
      <c r="C7" s="18"/>
      <c r="D7" s="19"/>
      <c r="E7" s="19"/>
      <c r="F7" s="19"/>
      <c r="G7" s="15"/>
      <c r="H7" s="15"/>
      <c r="I7" s="15"/>
    </row>
    <row r="8" spans="1:38" s="226" customFormat="1" ht="15" customHeight="1">
      <c r="A8" s="410"/>
      <c r="B8" s="410" t="s">
        <v>50</v>
      </c>
      <c r="C8" s="413" t="s">
        <v>262</v>
      </c>
      <c r="D8" s="414"/>
      <c r="E8" s="417" t="s">
        <v>107</v>
      </c>
      <c r="F8" s="405" t="s">
        <v>131</v>
      </c>
      <c r="G8" s="417" t="s">
        <v>51</v>
      </c>
      <c r="H8" s="420" t="s">
        <v>52</v>
      </c>
      <c r="I8" s="422" t="s">
        <v>53</v>
      </c>
      <c r="J8" s="397"/>
      <c r="K8" s="398"/>
    </row>
    <row r="9" spans="1:38" s="226" customFormat="1" ht="26.5" customHeight="1">
      <c r="A9" s="411"/>
      <c r="B9" s="412"/>
      <c r="C9" s="415"/>
      <c r="D9" s="416"/>
      <c r="E9" s="418"/>
      <c r="F9" s="406"/>
      <c r="G9" s="419"/>
      <c r="H9" s="421"/>
      <c r="I9" s="423"/>
      <c r="J9" s="397"/>
      <c r="K9" s="398"/>
      <c r="AL9" s="226" t="s">
        <v>54</v>
      </c>
    </row>
    <row r="10" spans="1:38" s="226" customFormat="1" ht="15" customHeight="1">
      <c r="A10" s="399">
        <v>1</v>
      </c>
      <c r="B10" s="402" t="str">
        <f>IF($K$3="変更実績",(入力シート【申請内容】!$E$24&amp;CHAR(10)&amp;入力シート【申請内容】!$E$25),(入力シート【申請内容】!$E$8&amp;CHAR(10)&amp;入力シート【申請内容】!$E$9))</f>
        <v xml:space="preserve">
</v>
      </c>
      <c r="C10" s="294"/>
      <c r="D10" s="295"/>
      <c r="E10" s="434">
        <f>IF(入力シート【基本情報】!E27="バックオフィスの生産性向上及び多様な担い手確保に資する事業","－",入力シート【基本情報】!E33)</f>
        <v>0</v>
      </c>
      <c r="F10" s="432" t="s">
        <v>132</v>
      </c>
      <c r="G10" s="391">
        <f>入力シート【申請内容】!$E$18</f>
        <v>0</v>
      </c>
      <c r="H10" s="391">
        <f>入力シート【申請内容】!E19</f>
        <v>0</v>
      </c>
      <c r="I10" s="391">
        <f>ROUNDDOWN((G10-H10)*$L$12,-3)</f>
        <v>0</v>
      </c>
      <c r="AL10" s="12" t="s">
        <v>55</v>
      </c>
    </row>
    <row r="11" spans="1:38" ht="15" customHeight="1">
      <c r="A11" s="400"/>
      <c r="B11" s="403"/>
      <c r="C11" s="296" t="s">
        <v>56</v>
      </c>
      <c r="D11" s="297">
        <f>IF($K$3="変更実績",入力シート【申請内容】!$E$26,入力シート【申請内容】!$E$10)</f>
        <v>0</v>
      </c>
      <c r="E11" s="435"/>
      <c r="F11" s="394"/>
      <c r="G11" s="392"/>
      <c r="H11" s="392"/>
      <c r="I11" s="392"/>
      <c r="K11" s="226" t="s">
        <v>374</v>
      </c>
      <c r="L11" s="226">
        <f>E10</f>
        <v>0</v>
      </c>
      <c r="AL11" s="12" t="s">
        <v>57</v>
      </c>
    </row>
    <row r="12" spans="1:38" ht="15" customHeight="1">
      <c r="A12" s="400"/>
      <c r="B12" s="403"/>
      <c r="C12" s="298"/>
      <c r="E12" s="435"/>
      <c r="F12" s="433"/>
      <c r="G12" s="392"/>
      <c r="H12" s="392"/>
      <c r="I12" s="392"/>
      <c r="K12" s="12" t="s">
        <v>365</v>
      </c>
      <c r="L12" s="12">
        <f>IF(入力シート【基本情報】!E27="バックオフィスの生産性向上及び多様な担い手確保に資する事業",1/2,IF($E$10="実施なし",1/2,2/3))</f>
        <v>0.66666666666666663</v>
      </c>
    </row>
    <row r="13" spans="1:38" ht="15" customHeight="1">
      <c r="A13" s="400"/>
      <c r="B13" s="403"/>
      <c r="C13" s="296"/>
      <c r="D13" s="15"/>
      <c r="E13" s="435"/>
      <c r="F13" s="393" t="s">
        <v>133</v>
      </c>
      <c r="G13" s="392" t="str">
        <f>IF($K$3="交付申請","",入力シート【申請内容】!$E$34)</f>
        <v/>
      </c>
      <c r="H13" s="392" t="str">
        <f>IF($K$3="交付申請","",入力シート【申請内容】!$E$35)</f>
        <v/>
      </c>
      <c r="I13" s="392" t="str">
        <f>IF(K3="交付申請","",ROUNDDOWN((G13-H13)*$L$12,-3))</f>
        <v/>
      </c>
    </row>
    <row r="14" spans="1:38" ht="15" customHeight="1">
      <c r="A14" s="400"/>
      <c r="B14" s="403"/>
      <c r="C14" s="296" t="s">
        <v>58</v>
      </c>
      <c r="D14" s="297">
        <f>IF($K$3="実績報告",入力シート【申請内容】!$E$27,入力シート【申請内容】!$E$11)</f>
        <v>0</v>
      </c>
      <c r="E14" s="435"/>
      <c r="F14" s="394"/>
      <c r="G14" s="392"/>
      <c r="H14" s="392"/>
      <c r="I14" s="392"/>
    </row>
    <row r="15" spans="1:38" ht="15" customHeight="1">
      <c r="A15" s="401"/>
      <c r="B15" s="404"/>
      <c r="C15" s="299"/>
      <c r="D15" s="300"/>
      <c r="E15" s="435"/>
      <c r="F15" s="395"/>
      <c r="G15" s="396"/>
      <c r="H15" s="396"/>
      <c r="I15" s="396"/>
    </row>
    <row r="16" spans="1:38" s="226" customFormat="1" ht="15" customHeight="1">
      <c r="A16" s="399">
        <v>2</v>
      </c>
      <c r="B16" s="402" t="str">
        <f>IF(入力シート【申請内容】!$F$6="申請する",IF($K$3="交付申請",(入力シート【申請内容】!$F$8&amp;CHAR(10)&amp;入力シート【申請内容】!$F$9),(入力シート【申請内容】!$F$24&amp;CHAR(10)&amp;入力シート【申請内容】!$F$25)),"")</f>
        <v/>
      </c>
      <c r="C16" s="294"/>
      <c r="D16" s="295"/>
      <c r="E16" s="435"/>
      <c r="F16" s="432" t="s">
        <v>132</v>
      </c>
      <c r="G16" s="391" t="str">
        <f>IF(入力シート【申請内容】!$F$6="申請する",入力シート【申請内容】!F18,"")</f>
        <v/>
      </c>
      <c r="H16" s="391" t="str">
        <f>IF(入力シート【申請内容】!$F$6="申請する",入力シート【申請内容】!F19,"")</f>
        <v/>
      </c>
      <c r="I16" s="391" t="str">
        <f>IF(入力シート【申請内容】!$F$6="申請する",ROUNDDOWN((G16-H16)*$L$12,-3),"")</f>
        <v/>
      </c>
    </row>
    <row r="17" spans="1:9" ht="15" customHeight="1">
      <c r="A17" s="400"/>
      <c r="B17" s="403"/>
      <c r="C17" s="296" t="s">
        <v>56</v>
      </c>
      <c r="D17" s="297" t="str">
        <f>IF(入力シート【申請内容】!$F$6="申請する",IF($K$3="交付申請",入力シート【申請内容】!$F$10,入力シート【申請内容】!$F$26),"")</f>
        <v/>
      </c>
      <c r="E17" s="435"/>
      <c r="F17" s="394"/>
      <c r="G17" s="392"/>
      <c r="H17" s="392"/>
      <c r="I17" s="392"/>
    </row>
    <row r="18" spans="1:9" ht="15" customHeight="1">
      <c r="A18" s="400"/>
      <c r="B18" s="403"/>
      <c r="C18" s="298"/>
      <c r="E18" s="435"/>
      <c r="F18" s="433"/>
      <c r="G18" s="392"/>
      <c r="H18" s="392"/>
      <c r="I18" s="392"/>
    </row>
    <row r="19" spans="1:9" ht="15" customHeight="1">
      <c r="A19" s="400"/>
      <c r="B19" s="403"/>
      <c r="C19" s="296"/>
      <c r="D19" s="15"/>
      <c r="E19" s="435"/>
      <c r="F19" s="393" t="s">
        <v>133</v>
      </c>
      <c r="G19" s="392" t="str">
        <f>IF(入力シート【申請内容】!$F$6="申請する",IF($K$3="交付申請","",入力シート【申請内容】!$F$34),"")</f>
        <v/>
      </c>
      <c r="H19" s="392" t="str">
        <f>IF(入力シート【申請内容】!$F$6="申請する",IF($K$3="交付申請","",入力シート【申請内容】!$F$35),"")</f>
        <v/>
      </c>
      <c r="I19" s="392" t="str">
        <f>IF(入力シート【申請内容】!$F$6="申請する",IF(K3="交付申請","",ROUNDDOWN((G19-H19)*$L$12,-3)),"")</f>
        <v/>
      </c>
    </row>
    <row r="20" spans="1:9" ht="15" customHeight="1">
      <c r="A20" s="400"/>
      <c r="B20" s="403"/>
      <c r="C20" s="296" t="s">
        <v>58</v>
      </c>
      <c r="D20" s="297" t="str">
        <f>IF(入力シート【申請内容】!$F$6="申請する",IF($K$3="交付申請",入力シート【申請内容】!$F$11,入力シート【申請内容】!$F$27),"")</f>
        <v/>
      </c>
      <c r="E20" s="435"/>
      <c r="F20" s="394"/>
      <c r="G20" s="392"/>
      <c r="H20" s="392"/>
      <c r="I20" s="392"/>
    </row>
    <row r="21" spans="1:9" ht="15" customHeight="1">
      <c r="A21" s="401"/>
      <c r="B21" s="404"/>
      <c r="C21" s="299"/>
      <c r="D21" s="300"/>
      <c r="E21" s="435"/>
      <c r="F21" s="395"/>
      <c r="G21" s="396"/>
      <c r="H21" s="396"/>
      <c r="I21" s="396"/>
    </row>
    <row r="22" spans="1:9" s="226" customFormat="1" ht="15" customHeight="1">
      <c r="A22" s="399">
        <v>3</v>
      </c>
      <c r="B22" s="402" t="str">
        <f>IF(入力シート【申請内容】!$G$6="申請する",IF($K$3="交付申請",(入力シート【申請内容】!$G$8&amp;CHAR(10)&amp;入力シート【申請内容】!$G$9),(入力シート【申請内容】!$G$24&amp;CHAR(10)&amp;入力シート【申請内容】!$G$25)),"")</f>
        <v/>
      </c>
      <c r="C22" s="294"/>
      <c r="D22" s="295"/>
      <c r="E22" s="435"/>
      <c r="F22" s="432" t="s">
        <v>132</v>
      </c>
      <c r="G22" s="391" t="str">
        <f>IF(入力シート【申請内容】!$G$6="申請する",入力シート【申請内容】!G18,"")</f>
        <v/>
      </c>
      <c r="H22" s="391" t="str">
        <f>IF(入力シート【申請内容】!$G$6="申請する",入力シート【申請内容】!G19,"")</f>
        <v/>
      </c>
      <c r="I22" s="391" t="str">
        <f>IF(入力シート【申請内容】!$G$6="申請する",ROUNDDOWN((G22-H22)*$L$12,-3),"")</f>
        <v/>
      </c>
    </row>
    <row r="23" spans="1:9" ht="15" customHeight="1">
      <c r="A23" s="400"/>
      <c r="B23" s="403"/>
      <c r="C23" s="296" t="s">
        <v>56</v>
      </c>
      <c r="D23" s="297" t="str">
        <f>IF(入力シート【申請内容】!$G$6="申請する",IF($K$3="交付申請",入力シート【申請内容】!$G$10,入力シート【申請内容】!$G$26),"")</f>
        <v/>
      </c>
      <c r="E23" s="435"/>
      <c r="F23" s="394"/>
      <c r="G23" s="392"/>
      <c r="H23" s="392"/>
      <c r="I23" s="392"/>
    </row>
    <row r="24" spans="1:9" ht="15" customHeight="1">
      <c r="A24" s="400"/>
      <c r="B24" s="403"/>
      <c r="C24" s="298"/>
      <c r="E24" s="435"/>
      <c r="F24" s="433"/>
      <c r="G24" s="392"/>
      <c r="H24" s="392"/>
      <c r="I24" s="392"/>
    </row>
    <row r="25" spans="1:9" ht="15" customHeight="1">
      <c r="A25" s="400"/>
      <c r="B25" s="403"/>
      <c r="C25" s="296"/>
      <c r="D25" s="15"/>
      <c r="E25" s="435"/>
      <c r="F25" s="393" t="s">
        <v>133</v>
      </c>
      <c r="G25" s="392" t="str">
        <f>IF(入力シート【申請内容】!$G$6="申請する",IF($K$3="交付申請","",入力シート【申請内容】!$G$34),"")</f>
        <v/>
      </c>
      <c r="H25" s="392" t="str">
        <f>IF(入力シート【申請内容】!$G$6="申請する",IF($K$3="交付申請","",入力シート【申請内容】!$G$35),"")</f>
        <v/>
      </c>
      <c r="I25" s="392" t="str">
        <f>IF(入力シート【申請内容】!$G$6="申請する",IF(K3="交付申請","",ROUNDDOWN((G25-H25)*$L$12,-3)),"")</f>
        <v/>
      </c>
    </row>
    <row r="26" spans="1:9" ht="15" customHeight="1">
      <c r="A26" s="400"/>
      <c r="B26" s="403"/>
      <c r="C26" s="296" t="s">
        <v>58</v>
      </c>
      <c r="D26" s="297" t="str">
        <f>IF(入力シート【申請内容】!$G$6="申請する",IF($K$3="交付申請",入力シート【申請内容】!$G$11,入力シート【申請内容】!$G$27),"")</f>
        <v/>
      </c>
      <c r="E26" s="435"/>
      <c r="F26" s="394"/>
      <c r="G26" s="392"/>
      <c r="H26" s="392"/>
      <c r="I26" s="392"/>
    </row>
    <row r="27" spans="1:9" ht="15" customHeight="1">
      <c r="A27" s="401"/>
      <c r="B27" s="404"/>
      <c r="C27" s="299"/>
      <c r="D27" s="300"/>
      <c r="E27" s="435"/>
      <c r="F27" s="395"/>
      <c r="G27" s="396"/>
      <c r="H27" s="396"/>
      <c r="I27" s="396"/>
    </row>
    <row r="28" spans="1:9" s="226" customFormat="1" ht="15" customHeight="1">
      <c r="A28" s="399">
        <v>4</v>
      </c>
      <c r="B28" s="402" t="str">
        <f>IF(入力シート【申請内容】!$H$6="申請する",IF($K$3="交付申請",(入力シート【申請内容】!$H$8&amp;CHAR(10)&amp;入力シート【申請内容】!$H$9),(入力シート【申請内容】!$H$24&amp;CHAR(10)&amp;入力シート【申請内容】!$H$25)),"")</f>
        <v/>
      </c>
      <c r="C28" s="294"/>
      <c r="D28" s="295"/>
      <c r="E28" s="435"/>
      <c r="F28" s="432" t="s">
        <v>132</v>
      </c>
      <c r="G28" s="391" t="str">
        <f>IF(入力シート【申請内容】!$H$6="申請する",入力シート【申請内容】!H18,"")</f>
        <v/>
      </c>
      <c r="H28" s="391" t="str">
        <f>IF(入力シート【申請内容】!$H$6="申請する",入力シート【申請内容】!H19,"")</f>
        <v/>
      </c>
      <c r="I28" s="391" t="str">
        <f>IF(入力シート【申請内容】!$H$6="申請する",ROUNDDOWN((G28-H28)*$L$12,-3),"")</f>
        <v/>
      </c>
    </row>
    <row r="29" spans="1:9" ht="15" customHeight="1">
      <c r="A29" s="400"/>
      <c r="B29" s="403"/>
      <c r="C29" s="296" t="s">
        <v>56</v>
      </c>
      <c r="D29" s="297" t="str">
        <f>IF(入力シート【申請内容】!$H$6="申請する",IF($K$3="交付申請",入力シート【申請内容】!$H$10,入力シート【申請内容】!$H$26),"")</f>
        <v/>
      </c>
      <c r="E29" s="435"/>
      <c r="F29" s="394"/>
      <c r="G29" s="392"/>
      <c r="H29" s="392"/>
      <c r="I29" s="392"/>
    </row>
    <row r="30" spans="1:9" ht="15" customHeight="1">
      <c r="A30" s="400"/>
      <c r="B30" s="403"/>
      <c r="C30" s="298"/>
      <c r="E30" s="435"/>
      <c r="F30" s="433"/>
      <c r="G30" s="392"/>
      <c r="H30" s="392"/>
      <c r="I30" s="392"/>
    </row>
    <row r="31" spans="1:9" ht="15" customHeight="1">
      <c r="A31" s="400"/>
      <c r="B31" s="403"/>
      <c r="C31" s="296"/>
      <c r="D31" s="15"/>
      <c r="E31" s="435"/>
      <c r="F31" s="393" t="s">
        <v>133</v>
      </c>
      <c r="G31" s="392" t="str">
        <f>IF(入力シート【申請内容】!$H$6="申請する",IF($K$3="交付申請","",入力シート【申請内容】!$H$34),"")</f>
        <v/>
      </c>
      <c r="H31" s="392" t="str">
        <f>IF(入力シート【申請内容】!$H$6="申請する",IF($K$3="交付申請","",入力シート【申請内容】!$H$35),"")</f>
        <v/>
      </c>
      <c r="I31" s="392" t="str">
        <f>IF(入力シート【申請内容】!$H$6="申請する",IF($K$3="交付申請","",ROUNDDOWN((G31-H31)*$L$12,-3)),"")</f>
        <v/>
      </c>
    </row>
    <row r="32" spans="1:9" ht="15" customHeight="1">
      <c r="A32" s="400"/>
      <c r="B32" s="403"/>
      <c r="C32" s="296" t="s">
        <v>58</v>
      </c>
      <c r="D32" s="297" t="str">
        <f>IF(入力シート【申請内容】!$H$6="申請する",IF($K$3="交付申請",入力シート【申請内容】!$H$11,入力シート【申請内容】!$H$27),"")</f>
        <v/>
      </c>
      <c r="E32" s="435"/>
      <c r="F32" s="394"/>
      <c r="G32" s="392"/>
      <c r="H32" s="392"/>
      <c r="I32" s="392"/>
    </row>
    <row r="33" spans="1:9" ht="15" customHeight="1">
      <c r="A33" s="401"/>
      <c r="B33" s="404"/>
      <c r="C33" s="299"/>
      <c r="D33" s="300"/>
      <c r="E33" s="436"/>
      <c r="F33" s="395"/>
      <c r="G33" s="396"/>
      <c r="H33" s="396"/>
      <c r="I33" s="396"/>
    </row>
    <row r="34" spans="1:9" ht="16.5" customHeight="1">
      <c r="A34" s="399" t="s">
        <v>59</v>
      </c>
      <c r="B34" s="425"/>
      <c r="C34" s="426"/>
      <c r="D34" s="426"/>
      <c r="E34" s="427"/>
      <c r="F34" s="41"/>
      <c r="G34" s="238">
        <f>SUM(G10,G16,G22,G28)</f>
        <v>0</v>
      </c>
      <c r="H34" s="238">
        <f t="shared" ref="H34:I34" si="0">SUM(H10,H16,H22,H28)</f>
        <v>0</v>
      </c>
      <c r="I34" s="238">
        <f t="shared" si="0"/>
        <v>0</v>
      </c>
    </row>
    <row r="35" spans="1:9" ht="16.5" customHeight="1">
      <c r="A35" s="431"/>
      <c r="B35" s="428"/>
      <c r="C35" s="429"/>
      <c r="D35" s="429"/>
      <c r="E35" s="430"/>
      <c r="F35" s="42"/>
      <c r="G35" s="42" t="str">
        <f>IF($K$3="交付申請","",SUM(G13,G19,G25,G31))</f>
        <v/>
      </c>
      <c r="H35" s="42" t="str">
        <f t="shared" ref="H35:I35" si="1">IF($K$3="交付申請","",SUM(H13,H19,H25,H31))</f>
        <v/>
      </c>
      <c r="I35" s="42" t="str">
        <f t="shared" si="1"/>
        <v/>
      </c>
    </row>
    <row r="36" spans="1:9" ht="16.5" customHeight="1">
      <c r="A36" s="15"/>
      <c r="B36" s="198"/>
      <c r="C36" s="198"/>
      <c r="D36" s="198"/>
      <c r="E36" s="198"/>
      <c r="F36" s="198"/>
      <c r="G36" s="199"/>
      <c r="H36" s="199"/>
      <c r="I36" s="199"/>
    </row>
    <row r="37" spans="1:9" ht="16.5" customHeight="1">
      <c r="A37" s="15"/>
      <c r="B37" s="198"/>
      <c r="C37" s="198"/>
      <c r="D37" s="198"/>
      <c r="E37" s="198"/>
      <c r="F37" s="198"/>
      <c r="G37" s="239"/>
      <c r="H37" s="240" t="s">
        <v>138</v>
      </c>
      <c r="I37" s="241">
        <f>IF(入力シート【基本情報】!E27="バックオフィスの生産性向上及び多様な担い手確保に資する事業",IF(I34&gt;=500000,500000,I34),IF(E10="実施なし",IF(I34&gt;=2000000,2000000,I34),IF(I34&gt;=3000000,3000000,I34)))</f>
        <v>0</v>
      </c>
    </row>
    <row r="38" spans="1:9" ht="16.5" customHeight="1">
      <c r="A38" s="15"/>
      <c r="B38" s="198"/>
      <c r="C38" s="198"/>
      <c r="D38" s="198"/>
      <c r="E38" s="198"/>
      <c r="F38" s="198"/>
      <c r="G38" s="239"/>
      <c r="H38" s="240" t="s">
        <v>139</v>
      </c>
      <c r="I38" s="242" t="str">
        <f>IF($K$3="交付申請","-",入力シート【基本情報】!E43)</f>
        <v>-</v>
      </c>
    </row>
    <row r="39" spans="1:9" ht="16.5" customHeight="1">
      <c r="A39" s="15"/>
      <c r="B39" s="198"/>
      <c r="C39" s="198"/>
      <c r="D39" s="198"/>
      <c r="E39" s="198"/>
      <c r="F39" s="198"/>
      <c r="G39" s="239"/>
      <c r="H39" s="240" t="s">
        <v>140</v>
      </c>
      <c r="I39" s="242" t="str">
        <f>IF(K3="交付申請","-",IF(入力シート【基本情報】!E27="バックオフィスの生産性向上及び多様な担い手確保に資する事業",IF(I35&gt;=500000,500000,I35),IF(E10="実施なし",IF(I35&gt;=2000000,2000000,I35),IF(I35&gt;=3000000,3000000,I35))))</f>
        <v>-</v>
      </c>
    </row>
    <row r="40" spans="1:9" s="22" customFormat="1" ht="15" customHeight="1">
      <c r="A40" s="8"/>
      <c r="B40" s="424" t="str">
        <f>"※１補助対象事業者当たりの申請額の上限は、"&amp;IF(入力シート【基本情報】!E27="バックオフィスの生産性向上及び多様な担い手確保に資する事業","50万円。","労働者の処遇改善を実施する場合は300万円、実施なしの場合は200万円。")</f>
        <v>※１補助対象事業者当たりの申請額の上限は、労働者の処遇改善を実施する場合は300万円、実施なしの場合は200万円。</v>
      </c>
      <c r="C40" s="424"/>
      <c r="D40" s="424"/>
      <c r="E40" s="424"/>
      <c r="F40" s="424"/>
      <c r="G40" s="424"/>
      <c r="H40" s="424"/>
      <c r="I40" s="424"/>
    </row>
    <row r="41" spans="1:9" s="22" customFormat="1" ht="15" customHeight="1">
      <c r="A41" s="23"/>
      <c r="B41" s="8"/>
      <c r="C41" s="24"/>
      <c r="D41" s="24"/>
      <c r="E41" s="24"/>
      <c r="F41" s="24"/>
      <c r="G41" s="17"/>
      <c r="H41" s="17"/>
      <c r="I41" s="17"/>
    </row>
    <row r="42" spans="1:9" s="22" customFormat="1" ht="15" customHeight="1">
      <c r="A42" s="23"/>
      <c r="B42" s="8"/>
      <c r="C42" s="24"/>
      <c r="D42" s="24"/>
      <c r="E42" s="24"/>
      <c r="F42" s="24"/>
      <c r="G42" s="17"/>
      <c r="H42" s="17"/>
      <c r="I42" s="17"/>
    </row>
    <row r="43" spans="1:9" s="22" customFormat="1" ht="15" customHeight="1">
      <c r="A43" s="23"/>
      <c r="B43" s="8"/>
      <c r="C43" s="24"/>
      <c r="D43" s="24"/>
      <c r="E43" s="24"/>
      <c r="F43" s="24"/>
      <c r="G43" s="17"/>
      <c r="H43" s="17"/>
      <c r="I43" s="17"/>
    </row>
    <row r="44" spans="1:9" s="22" customFormat="1" ht="15" customHeight="1">
      <c r="A44" s="25"/>
      <c r="B44" s="26"/>
      <c r="C44" s="27"/>
      <c r="D44" s="27"/>
      <c r="E44" s="27"/>
      <c r="F44" s="27"/>
      <c r="G44" s="27"/>
      <c r="H44" s="27"/>
      <c r="I44" s="27"/>
    </row>
    <row r="45" spans="1:9" s="22" customFormat="1" ht="13.4" customHeight="1">
      <c r="A45" s="25"/>
      <c r="B45" s="28"/>
      <c r="C45" s="29"/>
      <c r="D45" s="29"/>
      <c r="E45" s="29"/>
      <c r="F45" s="29"/>
    </row>
    <row r="46" spans="1:9" s="31" customFormat="1" ht="18" customHeight="1">
      <c r="A46" s="30"/>
      <c r="C46" s="32"/>
      <c r="D46" s="32"/>
      <c r="E46" s="32"/>
      <c r="F46" s="32"/>
    </row>
    <row r="47" spans="1:9" s="31" customFormat="1" ht="18" customHeight="1">
      <c r="A47" s="30"/>
      <c r="C47" s="32"/>
      <c r="D47" s="32"/>
      <c r="E47" s="32"/>
      <c r="F47" s="32"/>
    </row>
    <row r="48" spans="1:9" ht="18" customHeight="1"/>
    <row r="49" spans="1:3" ht="18" customHeight="1"/>
    <row r="50" spans="1:3" ht="18" customHeight="1"/>
    <row r="51" spans="1:3" ht="18" customHeight="1"/>
    <row r="52" spans="1:3" ht="18" customHeight="1"/>
    <row r="53" spans="1:3" ht="18" customHeight="1"/>
    <row r="54" spans="1:3" ht="18" customHeight="1"/>
    <row r="55" spans="1:3" ht="18" customHeight="1"/>
    <row r="56" spans="1:3" ht="18" customHeight="1"/>
    <row r="57" spans="1:3" ht="18" customHeight="1"/>
    <row r="58" spans="1:3" ht="18" customHeight="1"/>
    <row r="59" spans="1:3" ht="18" customHeight="1">
      <c r="A59" s="12"/>
      <c r="C59" s="12"/>
    </row>
    <row r="60" spans="1:3" ht="18" customHeight="1">
      <c r="A60" s="12"/>
      <c r="C60" s="12"/>
    </row>
    <row r="61" spans="1:3" ht="18" customHeight="1">
      <c r="A61" s="12"/>
      <c r="C61" s="12"/>
    </row>
    <row r="62" spans="1:3" ht="18" customHeight="1">
      <c r="A62" s="12"/>
      <c r="C62" s="12"/>
    </row>
    <row r="63" spans="1:3" ht="18" customHeight="1">
      <c r="A63" s="12"/>
      <c r="C63" s="12"/>
    </row>
    <row r="64" spans="1:3" ht="18" customHeight="1">
      <c r="A64" s="12"/>
      <c r="C64" s="12"/>
    </row>
    <row r="65" spans="1:3" ht="18" customHeight="1">
      <c r="A65" s="12"/>
      <c r="C65" s="12"/>
    </row>
    <row r="66" spans="1:3" ht="18" customHeight="1">
      <c r="A66" s="12"/>
      <c r="C66" s="12"/>
    </row>
    <row r="67" spans="1:3" ht="18" customHeight="1">
      <c r="A67" s="12"/>
      <c r="C67" s="12"/>
    </row>
    <row r="68" spans="1:3" ht="18" customHeight="1">
      <c r="A68" s="12"/>
      <c r="C68" s="12"/>
    </row>
    <row r="69" spans="1:3" ht="18" customHeight="1">
      <c r="A69" s="12"/>
      <c r="C69" s="12"/>
    </row>
    <row r="70" spans="1:3" ht="18" customHeight="1">
      <c r="A70" s="12"/>
      <c r="C70" s="12"/>
    </row>
    <row r="71" spans="1:3" ht="18" customHeight="1">
      <c r="A71" s="12"/>
      <c r="C71" s="12"/>
    </row>
    <row r="72" spans="1:3" ht="18" customHeight="1">
      <c r="A72" s="12"/>
      <c r="C72" s="12"/>
    </row>
    <row r="73" spans="1:3" ht="18" customHeight="1">
      <c r="A73" s="12"/>
      <c r="C73" s="12"/>
    </row>
    <row r="74" spans="1:3" ht="18" customHeight="1">
      <c r="A74" s="12"/>
      <c r="C74" s="12"/>
    </row>
    <row r="75" spans="1:3" ht="18" customHeight="1">
      <c r="A75" s="12"/>
      <c r="C75" s="12"/>
    </row>
    <row r="76" spans="1:3" ht="18" customHeight="1">
      <c r="A76" s="12"/>
      <c r="C76" s="12"/>
    </row>
    <row r="77" spans="1:3" ht="18" customHeight="1">
      <c r="A77" s="12"/>
      <c r="C77" s="12"/>
    </row>
    <row r="78" spans="1:3" ht="18" customHeight="1">
      <c r="A78" s="12"/>
      <c r="C78" s="12"/>
    </row>
    <row r="79" spans="1:3" ht="18" customHeight="1">
      <c r="A79" s="12"/>
      <c r="C79" s="12"/>
    </row>
    <row r="80" spans="1:3" ht="18" customHeight="1">
      <c r="A80" s="12"/>
      <c r="C80" s="12"/>
    </row>
    <row r="81" spans="1:3" ht="18" customHeight="1">
      <c r="A81" s="12"/>
      <c r="C81" s="12"/>
    </row>
    <row r="82" spans="1:3" ht="18" customHeight="1">
      <c r="A82" s="12"/>
      <c r="C82" s="12"/>
    </row>
    <row r="83" spans="1:3" ht="18" customHeight="1">
      <c r="A83" s="12"/>
      <c r="C83" s="12"/>
    </row>
    <row r="84" spans="1:3" ht="18" customHeight="1">
      <c r="A84" s="12"/>
      <c r="C84" s="12"/>
    </row>
    <row r="85" spans="1:3" ht="18" customHeight="1">
      <c r="A85" s="12"/>
      <c r="C85" s="12"/>
    </row>
    <row r="86" spans="1:3" ht="18" customHeight="1">
      <c r="A86" s="12"/>
      <c r="C86" s="12"/>
    </row>
    <row r="87" spans="1:3" ht="18" customHeight="1">
      <c r="A87" s="12"/>
      <c r="C87" s="12"/>
    </row>
    <row r="88" spans="1:3" ht="18" customHeight="1">
      <c r="A88" s="12"/>
      <c r="C88" s="12"/>
    </row>
    <row r="89" spans="1:3" ht="18" customHeight="1">
      <c r="A89" s="12"/>
      <c r="C89" s="12"/>
    </row>
    <row r="90" spans="1:3" ht="18" customHeight="1">
      <c r="A90" s="12"/>
      <c r="C90" s="12"/>
    </row>
    <row r="91" spans="1:3" ht="18" customHeight="1">
      <c r="A91" s="12"/>
      <c r="C91" s="12"/>
    </row>
    <row r="92" spans="1:3" ht="18" customHeight="1">
      <c r="A92" s="12"/>
      <c r="C92" s="12"/>
    </row>
    <row r="93" spans="1:3" ht="18" customHeight="1">
      <c r="A93" s="12"/>
      <c r="C93" s="12"/>
    </row>
    <row r="94" spans="1:3" ht="18" customHeight="1">
      <c r="A94" s="12"/>
      <c r="C94" s="12"/>
    </row>
    <row r="95" spans="1:3" ht="18" customHeight="1">
      <c r="A95" s="12"/>
      <c r="C95" s="12"/>
    </row>
    <row r="96" spans="1:3" ht="18" customHeight="1">
      <c r="A96" s="12"/>
      <c r="C96" s="12"/>
    </row>
    <row r="97" spans="1:3" ht="18" customHeight="1">
      <c r="A97" s="12"/>
      <c r="C97" s="12"/>
    </row>
    <row r="98" spans="1:3" ht="18" customHeight="1">
      <c r="A98" s="12"/>
      <c r="C98" s="12"/>
    </row>
    <row r="99" spans="1:3" ht="18" customHeight="1">
      <c r="A99" s="12"/>
      <c r="C99" s="12"/>
    </row>
    <row r="100" spans="1:3" ht="18" customHeight="1">
      <c r="A100" s="12"/>
      <c r="C100" s="12"/>
    </row>
    <row r="101" spans="1:3" ht="18" customHeight="1">
      <c r="A101" s="12"/>
      <c r="C101" s="12"/>
    </row>
    <row r="102" spans="1:3" ht="18" customHeight="1">
      <c r="A102" s="12"/>
      <c r="C102" s="12"/>
    </row>
    <row r="103" spans="1:3" ht="18" customHeight="1">
      <c r="A103" s="12"/>
      <c r="C103" s="12"/>
    </row>
    <row r="104" spans="1:3" ht="18" customHeight="1">
      <c r="A104" s="12"/>
      <c r="C104" s="12"/>
    </row>
    <row r="105" spans="1:3" ht="18" customHeight="1">
      <c r="A105" s="12"/>
      <c r="C105" s="12"/>
    </row>
    <row r="106" spans="1:3" ht="18" customHeight="1">
      <c r="A106" s="12"/>
      <c r="C106" s="12"/>
    </row>
    <row r="107" spans="1:3" ht="18" customHeight="1">
      <c r="A107" s="12"/>
      <c r="C107" s="12"/>
    </row>
    <row r="108" spans="1:3" ht="18" customHeight="1">
      <c r="A108" s="12"/>
      <c r="C108" s="12"/>
    </row>
    <row r="109" spans="1:3" ht="18" customHeight="1">
      <c r="A109" s="12"/>
      <c r="C109" s="12"/>
    </row>
    <row r="110" spans="1:3" ht="18" customHeight="1">
      <c r="A110" s="12"/>
      <c r="C110" s="12"/>
    </row>
    <row r="111" spans="1:3" ht="18" customHeight="1">
      <c r="A111" s="12"/>
      <c r="C111" s="12"/>
    </row>
    <row r="112" spans="1:3" ht="18" customHeight="1">
      <c r="A112" s="12"/>
      <c r="C112" s="12"/>
    </row>
    <row r="113" spans="1:3" ht="18" customHeight="1">
      <c r="A113" s="12"/>
      <c r="C113" s="12"/>
    </row>
    <row r="114" spans="1:3" ht="18" customHeight="1">
      <c r="A114" s="12"/>
      <c r="C114" s="12"/>
    </row>
    <row r="115" spans="1:3" ht="18" customHeight="1">
      <c r="A115" s="12"/>
      <c r="C115" s="12"/>
    </row>
    <row r="116" spans="1:3" ht="18" customHeight="1">
      <c r="A116" s="12"/>
      <c r="C116" s="12"/>
    </row>
    <row r="117" spans="1:3" ht="18" customHeight="1">
      <c r="A117" s="12"/>
      <c r="C117" s="12"/>
    </row>
    <row r="118" spans="1:3" ht="18" customHeight="1">
      <c r="A118" s="12"/>
      <c r="C118" s="12"/>
    </row>
    <row r="119" spans="1:3" ht="18" customHeight="1">
      <c r="A119" s="12"/>
      <c r="C119" s="12"/>
    </row>
    <row r="120" spans="1:3" ht="18" customHeight="1">
      <c r="A120" s="12"/>
      <c r="C120" s="12"/>
    </row>
    <row r="121" spans="1:3" ht="18" customHeight="1">
      <c r="A121" s="12"/>
      <c r="C121" s="12"/>
    </row>
    <row r="122" spans="1:3" ht="18" customHeight="1">
      <c r="A122" s="12"/>
      <c r="C122" s="12"/>
    </row>
    <row r="123" spans="1:3" ht="18" customHeight="1">
      <c r="A123" s="12"/>
      <c r="C123" s="12"/>
    </row>
    <row r="124" spans="1:3" ht="18" customHeight="1">
      <c r="A124" s="12"/>
      <c r="C124" s="12"/>
    </row>
    <row r="125" spans="1:3" ht="18" customHeight="1">
      <c r="A125" s="12"/>
      <c r="C125" s="12"/>
    </row>
    <row r="126" spans="1:3" ht="18" customHeight="1">
      <c r="A126" s="12"/>
      <c r="C126" s="12"/>
    </row>
    <row r="127" spans="1:3" ht="18" customHeight="1">
      <c r="A127" s="12"/>
      <c r="C127" s="12"/>
    </row>
    <row r="128" spans="1:3" ht="18" customHeight="1">
      <c r="A128" s="12"/>
      <c r="C128" s="12"/>
    </row>
    <row r="129" spans="1:3" ht="18" customHeight="1">
      <c r="A129" s="12"/>
      <c r="C129" s="12"/>
    </row>
    <row r="130" spans="1:3" ht="18" customHeight="1">
      <c r="A130" s="12"/>
      <c r="C130" s="12"/>
    </row>
    <row r="131" spans="1:3" ht="18" customHeight="1">
      <c r="A131" s="12"/>
      <c r="C131" s="12"/>
    </row>
    <row r="132" spans="1:3" ht="18" customHeight="1">
      <c r="A132" s="12"/>
      <c r="C132" s="12"/>
    </row>
    <row r="133" spans="1:3" ht="18" customHeight="1">
      <c r="A133" s="12"/>
      <c r="C133" s="12"/>
    </row>
    <row r="134" spans="1:3" ht="18" customHeight="1">
      <c r="A134" s="12"/>
      <c r="C134" s="12"/>
    </row>
    <row r="135" spans="1:3" ht="18" customHeight="1">
      <c r="A135" s="12"/>
      <c r="C135" s="12"/>
    </row>
    <row r="136" spans="1:3" ht="18" customHeight="1">
      <c r="A136" s="12"/>
      <c r="C136" s="12"/>
    </row>
    <row r="137" spans="1:3" ht="18" customHeight="1">
      <c r="A137" s="12"/>
      <c r="C137" s="12"/>
    </row>
    <row r="138" spans="1:3" ht="18" customHeight="1">
      <c r="A138" s="12"/>
      <c r="C138" s="12"/>
    </row>
    <row r="139" spans="1:3" ht="18" customHeight="1">
      <c r="A139" s="12"/>
      <c r="C139" s="12"/>
    </row>
    <row r="140" spans="1:3" ht="18" customHeight="1">
      <c r="A140" s="12"/>
      <c r="C140" s="12"/>
    </row>
    <row r="141" spans="1:3" ht="18" customHeight="1">
      <c r="A141" s="12"/>
      <c r="C141" s="12"/>
    </row>
    <row r="142" spans="1:3" ht="18" customHeight="1">
      <c r="A142" s="12"/>
      <c r="C142" s="12"/>
    </row>
    <row r="143" spans="1:3" ht="18" customHeight="1">
      <c r="A143" s="12"/>
      <c r="C143" s="12"/>
    </row>
    <row r="144" spans="1:3" ht="18" customHeight="1">
      <c r="A144" s="12"/>
      <c r="C144" s="12"/>
    </row>
    <row r="145" spans="1:3" ht="18" customHeight="1">
      <c r="A145" s="12"/>
      <c r="C145" s="12"/>
    </row>
    <row r="146" spans="1:3" ht="18" customHeight="1">
      <c r="A146" s="12"/>
      <c r="C146" s="12"/>
    </row>
    <row r="147" spans="1:3" ht="18" customHeight="1">
      <c r="A147" s="12"/>
      <c r="C147" s="12"/>
    </row>
    <row r="148" spans="1:3" ht="18" customHeight="1">
      <c r="A148" s="12"/>
      <c r="C148" s="12"/>
    </row>
    <row r="149" spans="1:3" ht="18" customHeight="1">
      <c r="A149" s="12"/>
      <c r="C149" s="12"/>
    </row>
    <row r="150" spans="1:3" ht="18" customHeight="1">
      <c r="A150" s="12"/>
      <c r="C150" s="12"/>
    </row>
    <row r="151" spans="1:3" ht="18" customHeight="1">
      <c r="A151" s="12"/>
      <c r="C151" s="12"/>
    </row>
    <row r="152" spans="1:3" ht="18" customHeight="1">
      <c r="A152" s="12"/>
      <c r="C152" s="12"/>
    </row>
    <row r="153" spans="1:3" ht="18" customHeight="1">
      <c r="A153" s="12"/>
      <c r="C153" s="12"/>
    </row>
    <row r="154" spans="1:3" ht="18" customHeight="1">
      <c r="A154" s="12"/>
      <c r="C154" s="12"/>
    </row>
    <row r="155" spans="1:3" ht="18" customHeight="1">
      <c r="A155" s="12"/>
      <c r="C155" s="12"/>
    </row>
    <row r="156" spans="1:3" ht="18" customHeight="1">
      <c r="A156" s="12"/>
      <c r="C156" s="12"/>
    </row>
    <row r="157" spans="1:3" ht="18" customHeight="1">
      <c r="A157" s="12"/>
      <c r="C157" s="12"/>
    </row>
    <row r="158" spans="1:3" ht="18" customHeight="1">
      <c r="A158" s="12"/>
      <c r="C158" s="12"/>
    </row>
    <row r="159" spans="1:3" ht="18" customHeight="1">
      <c r="A159" s="12"/>
      <c r="C159" s="12"/>
    </row>
    <row r="160" spans="1:3" ht="18" customHeight="1">
      <c r="A160" s="12"/>
      <c r="C160" s="12"/>
    </row>
    <row r="161" spans="1:3" ht="18" customHeight="1">
      <c r="A161" s="12"/>
      <c r="C161" s="12"/>
    </row>
    <row r="162" spans="1:3" ht="18" customHeight="1">
      <c r="A162" s="12"/>
      <c r="C162" s="12"/>
    </row>
    <row r="163" spans="1:3" ht="18" customHeight="1">
      <c r="A163" s="12"/>
      <c r="C163" s="12"/>
    </row>
    <row r="164" spans="1:3" ht="18" customHeight="1">
      <c r="A164" s="12"/>
      <c r="C164" s="12"/>
    </row>
    <row r="165" spans="1:3" ht="18" customHeight="1">
      <c r="A165" s="12"/>
      <c r="C165" s="12"/>
    </row>
    <row r="166" spans="1:3" ht="18" customHeight="1">
      <c r="A166" s="12"/>
      <c r="C166" s="12"/>
    </row>
    <row r="167" spans="1:3" ht="18" customHeight="1">
      <c r="A167" s="12"/>
      <c r="C167" s="12"/>
    </row>
    <row r="168" spans="1:3" ht="18" customHeight="1">
      <c r="A168" s="12"/>
      <c r="C168" s="12"/>
    </row>
    <row r="169" spans="1:3" ht="18" customHeight="1">
      <c r="A169" s="12"/>
      <c r="C169" s="12"/>
    </row>
    <row r="170" spans="1:3" ht="18" customHeight="1">
      <c r="A170" s="12"/>
      <c r="C170" s="12"/>
    </row>
    <row r="171" spans="1:3" ht="18" customHeight="1">
      <c r="A171" s="12"/>
      <c r="C171" s="12"/>
    </row>
    <row r="172" spans="1:3" ht="18" customHeight="1">
      <c r="A172" s="12"/>
      <c r="C172" s="12"/>
    </row>
    <row r="173" spans="1:3" ht="18" customHeight="1">
      <c r="A173" s="12"/>
      <c r="C173" s="12"/>
    </row>
    <row r="174" spans="1:3" ht="18" customHeight="1">
      <c r="A174" s="12"/>
      <c r="C174" s="12"/>
    </row>
    <row r="175" spans="1:3" ht="18" customHeight="1">
      <c r="A175" s="12"/>
      <c r="C175" s="12"/>
    </row>
    <row r="176" spans="1:3" ht="18" customHeight="1">
      <c r="A176" s="12"/>
      <c r="C176" s="12"/>
    </row>
    <row r="177" spans="1:3" ht="18" customHeight="1">
      <c r="A177" s="12"/>
      <c r="C177" s="12"/>
    </row>
    <row r="178" spans="1:3" ht="18" customHeight="1">
      <c r="A178" s="12"/>
      <c r="C178" s="12"/>
    </row>
    <row r="179" spans="1:3" ht="18" customHeight="1">
      <c r="A179" s="12"/>
      <c r="C179" s="12"/>
    </row>
    <row r="180" spans="1:3" ht="18" customHeight="1">
      <c r="A180" s="12"/>
      <c r="C180" s="12"/>
    </row>
    <row r="181" spans="1:3" ht="18" customHeight="1">
      <c r="A181" s="12"/>
      <c r="C181" s="12"/>
    </row>
    <row r="182" spans="1:3" ht="18" customHeight="1">
      <c r="A182" s="12"/>
      <c r="C182" s="12"/>
    </row>
    <row r="183" spans="1:3" ht="18" customHeight="1">
      <c r="A183" s="12"/>
      <c r="C183" s="12"/>
    </row>
    <row r="184" spans="1:3" ht="18" customHeight="1">
      <c r="A184" s="12"/>
      <c r="C184" s="12"/>
    </row>
    <row r="185" spans="1:3" ht="18" customHeight="1">
      <c r="A185" s="12"/>
      <c r="C185" s="12"/>
    </row>
    <row r="186" spans="1:3" ht="18" customHeight="1">
      <c r="A186" s="12"/>
      <c r="C186" s="12"/>
    </row>
    <row r="187" spans="1:3" ht="18" customHeight="1">
      <c r="A187" s="12"/>
      <c r="C187" s="12"/>
    </row>
    <row r="188" spans="1:3" ht="18" customHeight="1">
      <c r="A188" s="12"/>
      <c r="C188" s="12"/>
    </row>
    <row r="189" spans="1:3" ht="18" customHeight="1">
      <c r="A189" s="12"/>
      <c r="C189" s="12"/>
    </row>
    <row r="190" spans="1:3" ht="18" customHeight="1">
      <c r="A190" s="12"/>
      <c r="C190" s="12"/>
    </row>
    <row r="191" spans="1:3" ht="18" customHeight="1">
      <c r="A191" s="12"/>
      <c r="C191" s="12"/>
    </row>
    <row r="192" spans="1:3" ht="18" customHeight="1">
      <c r="A192" s="12"/>
      <c r="C192" s="12"/>
    </row>
    <row r="193" spans="1:3" ht="18" customHeight="1">
      <c r="A193" s="12"/>
      <c r="C193" s="12"/>
    </row>
    <row r="194" spans="1:3" ht="18" customHeight="1">
      <c r="A194" s="12"/>
      <c r="C194" s="12"/>
    </row>
    <row r="195" spans="1:3" ht="18" customHeight="1">
      <c r="A195" s="12"/>
      <c r="C195" s="12"/>
    </row>
    <row r="196" spans="1:3" ht="18" customHeight="1">
      <c r="A196" s="12"/>
      <c r="C196" s="12"/>
    </row>
    <row r="197" spans="1:3" ht="18" customHeight="1">
      <c r="A197" s="12"/>
      <c r="C197" s="12"/>
    </row>
    <row r="198" spans="1:3" ht="18" customHeight="1">
      <c r="A198" s="12"/>
      <c r="C198" s="12"/>
    </row>
    <row r="199" spans="1:3" ht="18" customHeight="1">
      <c r="A199" s="12"/>
      <c r="C199" s="12"/>
    </row>
    <row r="200" spans="1:3" ht="18" customHeight="1">
      <c r="A200" s="12"/>
      <c r="C200" s="12"/>
    </row>
    <row r="201" spans="1:3" ht="18" customHeight="1">
      <c r="A201" s="12"/>
      <c r="C201" s="12"/>
    </row>
    <row r="202" spans="1:3" ht="18" customHeight="1">
      <c r="A202" s="12"/>
      <c r="C202" s="12"/>
    </row>
    <row r="203" spans="1:3" ht="18" customHeight="1">
      <c r="A203" s="12"/>
      <c r="C203" s="12"/>
    </row>
    <row r="204" spans="1:3" ht="18" customHeight="1">
      <c r="A204" s="12"/>
      <c r="C204" s="12"/>
    </row>
    <row r="205" spans="1:3" ht="18" customHeight="1">
      <c r="A205" s="12"/>
      <c r="C205" s="12"/>
    </row>
    <row r="206" spans="1:3" ht="18" customHeight="1">
      <c r="A206" s="12"/>
      <c r="C206" s="12"/>
    </row>
    <row r="207" spans="1:3" ht="18" customHeight="1">
      <c r="A207" s="12"/>
      <c r="C207" s="12"/>
    </row>
    <row r="208" spans="1:3" ht="18" customHeight="1">
      <c r="A208" s="12"/>
      <c r="C208" s="12"/>
    </row>
    <row r="209" spans="1:3" ht="18" customHeight="1">
      <c r="A209" s="12"/>
      <c r="C209" s="12"/>
    </row>
    <row r="210" spans="1:3" ht="18" customHeight="1">
      <c r="A210" s="12"/>
      <c r="C210" s="12"/>
    </row>
    <row r="211" spans="1:3" ht="18" customHeight="1">
      <c r="A211" s="12"/>
      <c r="C211" s="12"/>
    </row>
    <row r="212" spans="1:3" ht="18" customHeight="1">
      <c r="A212" s="12"/>
      <c r="C212" s="12"/>
    </row>
    <row r="213" spans="1:3" ht="18" customHeight="1">
      <c r="A213" s="12"/>
      <c r="C213" s="12"/>
    </row>
    <row r="214" spans="1:3" ht="18" customHeight="1">
      <c r="A214" s="12"/>
      <c r="C214" s="12"/>
    </row>
    <row r="215" spans="1:3" ht="18" customHeight="1">
      <c r="A215" s="12"/>
      <c r="C215" s="12"/>
    </row>
    <row r="216" spans="1:3" ht="18" customHeight="1">
      <c r="A216" s="12"/>
      <c r="C216" s="12"/>
    </row>
    <row r="217" spans="1:3" ht="18" customHeight="1">
      <c r="A217" s="12"/>
      <c r="C217" s="12"/>
    </row>
    <row r="218" spans="1:3" ht="18" customHeight="1">
      <c r="A218" s="12"/>
      <c r="C218" s="12"/>
    </row>
    <row r="219" spans="1:3" ht="18" customHeight="1">
      <c r="A219" s="12"/>
      <c r="C219" s="12"/>
    </row>
    <row r="220" spans="1:3" ht="18" customHeight="1">
      <c r="A220" s="12"/>
      <c r="C220" s="12"/>
    </row>
    <row r="221" spans="1:3" ht="18" customHeight="1">
      <c r="A221" s="12"/>
      <c r="C221" s="12"/>
    </row>
    <row r="222" spans="1:3" ht="18" customHeight="1">
      <c r="A222" s="12"/>
      <c r="C222" s="12"/>
    </row>
    <row r="223" spans="1:3" ht="18" customHeight="1">
      <c r="A223" s="12"/>
      <c r="C223" s="12"/>
    </row>
    <row r="224" spans="1:3" ht="18" customHeight="1">
      <c r="A224" s="12"/>
      <c r="C224" s="12"/>
    </row>
    <row r="225" spans="1:3" ht="18" customHeight="1">
      <c r="A225" s="12"/>
      <c r="C225" s="12"/>
    </row>
    <row r="226" spans="1:3" ht="18" customHeight="1">
      <c r="A226" s="12"/>
      <c r="C226" s="12"/>
    </row>
    <row r="227" spans="1:3" ht="13">
      <c r="A227" s="12"/>
      <c r="C227" s="12"/>
    </row>
    <row r="228" spans="1:3" ht="13">
      <c r="A228" s="12"/>
      <c r="C228" s="12"/>
    </row>
    <row r="229" spans="1:3" ht="13">
      <c r="A229" s="12"/>
      <c r="C229" s="12"/>
    </row>
    <row r="230" spans="1:3" ht="13">
      <c r="A230" s="12"/>
      <c r="C230" s="12"/>
    </row>
    <row r="231" spans="1:3" ht="13">
      <c r="A231" s="12"/>
      <c r="C231" s="12"/>
    </row>
  </sheetData>
  <mergeCells count="57">
    <mergeCell ref="B34:E35"/>
    <mergeCell ref="A34:A35"/>
    <mergeCell ref="F10:F12"/>
    <mergeCell ref="F13:F15"/>
    <mergeCell ref="F16:F18"/>
    <mergeCell ref="F19:F21"/>
    <mergeCell ref="F22:F24"/>
    <mergeCell ref="F25:F27"/>
    <mergeCell ref="A22:A27"/>
    <mergeCell ref="A28:A33"/>
    <mergeCell ref="B28:B33"/>
    <mergeCell ref="F28:F30"/>
    <mergeCell ref="E10:E33"/>
    <mergeCell ref="A16:A21"/>
    <mergeCell ref="B16:B21"/>
    <mergeCell ref="B40:I40"/>
    <mergeCell ref="G10:G12"/>
    <mergeCell ref="H10:H12"/>
    <mergeCell ref="I10:I12"/>
    <mergeCell ref="G13:G15"/>
    <mergeCell ref="H13:H15"/>
    <mergeCell ref="I13:I15"/>
    <mergeCell ref="G16:G18"/>
    <mergeCell ref="H16:H18"/>
    <mergeCell ref="B22:B27"/>
    <mergeCell ref="I16:I18"/>
    <mergeCell ref="G19:G21"/>
    <mergeCell ref="H19:H21"/>
    <mergeCell ref="I19:I21"/>
    <mergeCell ref="G22:G24"/>
    <mergeCell ref="H22:H24"/>
    <mergeCell ref="I22:I24"/>
    <mergeCell ref="G25:G27"/>
    <mergeCell ref="H25:H27"/>
    <mergeCell ref="I25:I27"/>
    <mergeCell ref="H8:H9"/>
    <mergeCell ref="I8:I9"/>
    <mergeCell ref="J8:K9"/>
    <mergeCell ref="A10:A15"/>
    <mergeCell ref="B10:B15"/>
    <mergeCell ref="F8:F9"/>
    <mergeCell ref="A1:I1"/>
    <mergeCell ref="A3:I3"/>
    <mergeCell ref="C4:E4"/>
    <mergeCell ref="C6:I6"/>
    <mergeCell ref="A8:A9"/>
    <mergeCell ref="B8:B9"/>
    <mergeCell ref="C8:D9"/>
    <mergeCell ref="E8:E9"/>
    <mergeCell ref="G8:G9"/>
    <mergeCell ref="G28:G30"/>
    <mergeCell ref="H28:H30"/>
    <mergeCell ref="I28:I30"/>
    <mergeCell ref="F31:F33"/>
    <mergeCell ref="G31:G33"/>
    <mergeCell ref="H31:H33"/>
    <mergeCell ref="I31:I33"/>
  </mergeCells>
  <phoneticPr fontId="1"/>
  <conditionalFormatting sqref="F10:I12 F16:I18 F22:I24 F34:I34 G37:I38">
    <cfRule type="expression" dxfId="2" priority="9">
      <formula>IF($K$3="変更実績",TRUE,FALSE)</formula>
    </cfRule>
  </conditionalFormatting>
  <conditionalFormatting sqref="F28:I30">
    <cfRule type="expression" dxfId="1" priority="1">
      <formula>IF($K$3="変更実績",TRUE,FALSE)</formula>
    </cfRule>
  </conditionalFormatting>
  <conditionalFormatting sqref="I2">
    <cfRule type="expression" dxfId="0" priority="3">
      <formula>$I$2="【交付申請情報が不足しています！】"</formula>
    </cfRule>
  </conditionalFormatting>
  <printOptions horizontalCentered="1"/>
  <pageMargins left="0.17" right="0.17" top="0.59055118110236227" bottom="0" header="0.51181102362204722" footer="0.51181102362204722"/>
  <pageSetup paperSize="9" scale="81"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EC2F9-6039-475C-8BE1-4B08D839330D}">
  <sheetPr codeName="Sheet9">
    <tabColor theme="9"/>
  </sheetPr>
  <dimension ref="A1:AF18"/>
  <sheetViews>
    <sheetView view="pageBreakPreview" zoomScaleNormal="100" zoomScaleSheetLayoutView="100" workbookViewId="0">
      <selection activeCell="N31" sqref="N31"/>
    </sheetView>
  </sheetViews>
  <sheetFormatPr defaultColWidth="3.33203125" defaultRowHeight="13"/>
  <cols>
    <col min="1" max="31" width="3.33203125" style="33"/>
    <col min="32" max="32" width="3.33203125" style="33" customWidth="1"/>
    <col min="33" max="16384" width="3.33203125" style="33"/>
  </cols>
  <sheetData>
    <row r="1" spans="1:32">
      <c r="A1" s="441" t="s">
        <v>358</v>
      </c>
      <c r="B1" s="441"/>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row>
    <row r="2" spans="1:32" s="289" customFormat="1" ht="20.149999999999999" customHeight="1">
      <c r="A2" s="243" t="s">
        <v>73</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row>
    <row r="3" spans="1:32" s="289" customFormat="1">
      <c r="A3" s="243"/>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row>
    <row r="4" spans="1:32" s="289" customFormat="1" ht="20.149999999999999" customHeight="1">
      <c r="A4" s="481" t="s">
        <v>72</v>
      </c>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row>
    <row r="5" spans="1:32" s="289" customFormat="1" ht="10.4" customHeight="1">
      <c r="A5" s="290"/>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row>
    <row r="6" spans="1:32" s="289" customFormat="1" ht="15.75" customHeight="1">
      <c r="A6" s="455" t="s">
        <v>71</v>
      </c>
      <c r="B6" s="455"/>
      <c r="C6" s="455"/>
      <c r="D6" s="455"/>
      <c r="E6" s="455"/>
      <c r="F6" s="455"/>
      <c r="G6" s="454">
        <f>入力シート【基本情報】!E6</f>
        <v>0</v>
      </c>
      <c r="H6" s="454"/>
      <c r="I6" s="454"/>
      <c r="J6" s="454"/>
      <c r="K6" s="454"/>
      <c r="L6" s="454"/>
      <c r="M6" s="454"/>
      <c r="N6" s="454"/>
      <c r="O6" s="454"/>
      <c r="P6" s="454"/>
      <c r="Q6" s="454"/>
      <c r="R6" s="454"/>
      <c r="S6" s="454"/>
      <c r="T6" s="243"/>
      <c r="U6" s="243"/>
      <c r="V6" s="243"/>
      <c r="W6" s="243"/>
      <c r="X6" s="243"/>
      <c r="Y6" s="243"/>
      <c r="Z6" s="243"/>
      <c r="AA6" s="243"/>
      <c r="AB6" s="243"/>
      <c r="AC6" s="243"/>
      <c r="AD6" s="243"/>
      <c r="AE6" s="243"/>
      <c r="AF6" s="243"/>
    </row>
    <row r="7" spans="1:32" s="289" customFormat="1" ht="14">
      <c r="A7" s="227"/>
      <c r="B7" s="244"/>
      <c r="C7" s="244"/>
      <c r="D7" s="244"/>
      <c r="E7" s="244"/>
      <c r="F7" s="244"/>
      <c r="G7" s="245"/>
      <c r="H7" s="245"/>
      <c r="I7" s="245"/>
      <c r="J7" s="245"/>
      <c r="K7" s="245"/>
      <c r="L7" s="243"/>
      <c r="M7" s="243"/>
      <c r="N7" s="243"/>
      <c r="O7" s="243"/>
      <c r="P7" s="243"/>
      <c r="Q7" s="243"/>
      <c r="R7" s="243"/>
      <c r="S7" s="243"/>
      <c r="T7" s="243"/>
      <c r="U7" s="243"/>
      <c r="V7" s="243"/>
      <c r="W7" s="243"/>
      <c r="X7" s="243"/>
      <c r="Y7" s="243"/>
      <c r="Z7" s="243"/>
      <c r="AA7" s="243"/>
      <c r="AB7" s="243"/>
      <c r="AC7" s="243"/>
      <c r="AD7" s="243"/>
      <c r="AE7" s="243"/>
      <c r="AF7" s="246" t="s">
        <v>70</v>
      </c>
    </row>
    <row r="8" spans="1:32" s="289" customFormat="1" ht="27.75" customHeight="1">
      <c r="A8" s="492" t="s">
        <v>69</v>
      </c>
      <c r="B8" s="465" t="s">
        <v>68</v>
      </c>
      <c r="C8" s="466"/>
      <c r="D8" s="466"/>
      <c r="E8" s="466"/>
      <c r="F8" s="466"/>
      <c r="G8" s="466"/>
      <c r="H8" s="467"/>
      <c r="I8" s="468" t="s">
        <v>67</v>
      </c>
      <c r="J8" s="466"/>
      <c r="K8" s="467"/>
      <c r="L8" s="456" t="s">
        <v>66</v>
      </c>
      <c r="M8" s="457"/>
      <c r="N8" s="457"/>
      <c r="O8" s="458"/>
      <c r="P8" s="470" t="s">
        <v>65</v>
      </c>
      <c r="Q8" s="471"/>
      <c r="R8" s="471"/>
      <c r="S8" s="472"/>
      <c r="T8" s="490" t="s">
        <v>64</v>
      </c>
      <c r="U8" s="491"/>
      <c r="V8" s="456" t="s">
        <v>63</v>
      </c>
      <c r="W8" s="457"/>
      <c r="X8" s="457"/>
      <c r="Y8" s="458"/>
      <c r="Z8" s="495" t="s">
        <v>340</v>
      </c>
      <c r="AA8" s="496"/>
      <c r="AB8" s="496"/>
      <c r="AC8" s="496"/>
      <c r="AD8" s="496"/>
      <c r="AE8" s="496"/>
      <c r="AF8" s="497"/>
    </row>
    <row r="9" spans="1:32" s="289" customFormat="1" ht="27.75" customHeight="1">
      <c r="A9" s="493"/>
      <c r="B9" s="459"/>
      <c r="C9" s="460"/>
      <c r="D9" s="460"/>
      <c r="E9" s="460"/>
      <c r="F9" s="460"/>
      <c r="G9" s="460"/>
      <c r="H9" s="461"/>
      <c r="I9" s="459"/>
      <c r="J9" s="460"/>
      <c r="K9" s="461"/>
      <c r="L9" s="459"/>
      <c r="M9" s="460"/>
      <c r="N9" s="460"/>
      <c r="O9" s="461"/>
      <c r="P9" s="473"/>
      <c r="Q9" s="474"/>
      <c r="R9" s="474"/>
      <c r="S9" s="475"/>
      <c r="T9" s="459"/>
      <c r="U9" s="461"/>
      <c r="V9" s="459"/>
      <c r="W9" s="460"/>
      <c r="X9" s="460"/>
      <c r="Y9" s="461"/>
      <c r="Z9" s="498"/>
      <c r="AA9" s="499"/>
      <c r="AB9" s="499"/>
      <c r="AC9" s="499"/>
      <c r="AD9" s="499"/>
      <c r="AE9" s="499"/>
      <c r="AF9" s="500"/>
    </row>
    <row r="10" spans="1:32" s="289" customFormat="1" ht="27.75" customHeight="1">
      <c r="A10" s="494"/>
      <c r="B10" s="462"/>
      <c r="C10" s="463"/>
      <c r="D10" s="463"/>
      <c r="E10" s="463"/>
      <c r="F10" s="463"/>
      <c r="G10" s="463"/>
      <c r="H10" s="464"/>
      <c r="I10" s="462"/>
      <c r="J10" s="463"/>
      <c r="K10" s="464"/>
      <c r="L10" s="462"/>
      <c r="M10" s="463"/>
      <c r="N10" s="463"/>
      <c r="O10" s="464"/>
      <c r="P10" s="476"/>
      <c r="Q10" s="477"/>
      <c r="R10" s="477"/>
      <c r="S10" s="478"/>
      <c r="T10" s="462"/>
      <c r="U10" s="464"/>
      <c r="V10" s="462"/>
      <c r="W10" s="463"/>
      <c r="X10" s="463"/>
      <c r="Y10" s="464"/>
      <c r="Z10" s="501"/>
      <c r="AA10" s="502"/>
      <c r="AB10" s="502"/>
      <c r="AC10" s="502"/>
      <c r="AD10" s="502"/>
      <c r="AE10" s="502"/>
      <c r="AF10" s="503"/>
    </row>
    <row r="11" spans="1:32" s="289" customFormat="1" ht="27.75" customHeight="1">
      <c r="A11" s="37">
        <v>1</v>
      </c>
      <c r="B11" s="479">
        <f>入力シート【申請内容】!E12</f>
        <v>0</v>
      </c>
      <c r="C11" s="479"/>
      <c r="D11" s="479"/>
      <c r="E11" s="479"/>
      <c r="F11" s="479"/>
      <c r="G11" s="479"/>
      <c r="H11" s="479"/>
      <c r="I11" s="480">
        <f>入力シート【申請内容】!E13</f>
        <v>0</v>
      </c>
      <c r="J11" s="480"/>
      <c r="K11" s="480"/>
      <c r="L11" s="469">
        <f>入力シート【申請内容】!E14</f>
        <v>0</v>
      </c>
      <c r="M11" s="469"/>
      <c r="N11" s="469"/>
      <c r="O11" s="469"/>
      <c r="P11" s="469">
        <f>入力シート【申請内容】!E15</f>
        <v>0</v>
      </c>
      <c r="Q11" s="469"/>
      <c r="R11" s="469"/>
      <c r="S11" s="469"/>
      <c r="T11" s="482">
        <f>入力シート【申請内容】!E16</f>
        <v>0</v>
      </c>
      <c r="U11" s="482"/>
      <c r="V11" s="469">
        <f>入力シート【申請内容】!E17</f>
        <v>0</v>
      </c>
      <c r="W11" s="469"/>
      <c r="X11" s="469"/>
      <c r="Y11" s="469"/>
      <c r="Z11" s="483">
        <f t="shared" ref="Z11" si="0">L11+P11*T11+V11</f>
        <v>0</v>
      </c>
      <c r="AA11" s="484"/>
      <c r="AB11" s="484"/>
      <c r="AC11" s="484"/>
      <c r="AD11" s="484"/>
      <c r="AE11" s="484"/>
      <c r="AF11" s="485"/>
    </row>
    <row r="12" spans="1:32" s="289" customFormat="1" ht="27.75" customHeight="1">
      <c r="A12" s="38">
        <f t="shared" ref="A12:A13" si="1">A11+1</f>
        <v>2</v>
      </c>
      <c r="B12" s="486" t="str">
        <f>IF(入力シート【申請内容】!$F$6="申請する",入力シート【申請内容】!F12,"")</f>
        <v/>
      </c>
      <c r="C12" s="487"/>
      <c r="D12" s="487"/>
      <c r="E12" s="487"/>
      <c r="F12" s="487"/>
      <c r="G12" s="487"/>
      <c r="H12" s="488"/>
      <c r="I12" s="489" t="str">
        <f>IF(入力シート【申請内容】!$F$6="申請する",入力シート【申請内容】!F13,"")</f>
        <v/>
      </c>
      <c r="J12" s="489"/>
      <c r="K12" s="489"/>
      <c r="L12" s="439" t="str">
        <f>IF(入力シート【申請内容】!$F$6="申請する",入力シート【申請内容】!F14,"")</f>
        <v/>
      </c>
      <c r="M12" s="439"/>
      <c r="N12" s="439"/>
      <c r="O12" s="439"/>
      <c r="P12" s="439" t="str">
        <f>IF(入力シート【申請内容】!$F$6="申請する",入力シート【申請内容】!F15,"")</f>
        <v/>
      </c>
      <c r="Q12" s="439"/>
      <c r="R12" s="439"/>
      <c r="S12" s="439"/>
      <c r="T12" s="440" t="str">
        <f>IF(入力シート【申請内容】!$F$6="申請する",入力シート【申請内容】!F16,"")</f>
        <v/>
      </c>
      <c r="U12" s="440"/>
      <c r="V12" s="439" t="str">
        <f>IF(入力シート【申請内容】!$F$6="申請する",入力シート【申請内容】!F17,"")</f>
        <v/>
      </c>
      <c r="W12" s="439"/>
      <c r="X12" s="439"/>
      <c r="Y12" s="439"/>
      <c r="Z12" s="451" t="str">
        <f>IF(入力シート【申請内容】!$F$6="申請する",L12+P12*T12+V12,"")</f>
        <v/>
      </c>
      <c r="AA12" s="452"/>
      <c r="AB12" s="452"/>
      <c r="AC12" s="452"/>
      <c r="AD12" s="452"/>
      <c r="AE12" s="452"/>
      <c r="AF12" s="453"/>
    </row>
    <row r="13" spans="1:32" s="289" customFormat="1" ht="27.75" customHeight="1">
      <c r="A13" s="38">
        <f t="shared" si="1"/>
        <v>3</v>
      </c>
      <c r="B13" s="504" t="str">
        <f>IF(入力シート【申請内容】!$G$6="申請する",入力シート【申請内容】!G12,"")</f>
        <v/>
      </c>
      <c r="C13" s="505"/>
      <c r="D13" s="505"/>
      <c r="E13" s="505"/>
      <c r="F13" s="505"/>
      <c r="G13" s="505"/>
      <c r="H13" s="506"/>
      <c r="I13" s="489" t="str">
        <f>IF(入力シート【申請内容】!$G$6="申請する",入力シート【申請内容】!G13,"")</f>
        <v/>
      </c>
      <c r="J13" s="489"/>
      <c r="K13" s="489"/>
      <c r="L13" s="439" t="str">
        <f>IF(入力シート【申請内容】!$F$6="申請する",入力シート【申請内容】!G14,"")</f>
        <v/>
      </c>
      <c r="M13" s="439"/>
      <c r="N13" s="439"/>
      <c r="O13" s="439"/>
      <c r="P13" s="439" t="str">
        <f>IF(入力シート【申請内容】!$G$6="申請する",入力シート【申請内容】!G15,"")</f>
        <v/>
      </c>
      <c r="Q13" s="439"/>
      <c r="R13" s="439"/>
      <c r="S13" s="439"/>
      <c r="T13" s="440" t="str">
        <f>IF(入力シート【申請内容】!$F$6="申請する",入力シート【申請内容】!G16,"")</f>
        <v/>
      </c>
      <c r="U13" s="440"/>
      <c r="V13" s="439" t="str">
        <f>IF(入力シート【申請内容】!$G$6="申請する",入力シート【申請内容】!G17,"")</f>
        <v/>
      </c>
      <c r="W13" s="439"/>
      <c r="X13" s="439"/>
      <c r="Y13" s="439"/>
      <c r="Z13" s="451" t="str">
        <f>IF(入力シート【申請内容】!$G$6="申請する",L13+P13*T13+V13,"")</f>
        <v/>
      </c>
      <c r="AA13" s="452"/>
      <c r="AB13" s="452"/>
      <c r="AC13" s="452"/>
      <c r="AD13" s="452"/>
      <c r="AE13" s="452"/>
      <c r="AF13" s="453"/>
    </row>
    <row r="14" spans="1:32" s="289" customFormat="1" ht="27.75" customHeight="1">
      <c r="A14" s="62">
        <v>4</v>
      </c>
      <c r="B14" s="447" t="str">
        <f>IF(入力シート【申請内容】!$H$6="申請する",入力シート【申請内容】!H12,"")</f>
        <v/>
      </c>
      <c r="C14" s="448"/>
      <c r="D14" s="448"/>
      <c r="E14" s="448"/>
      <c r="F14" s="448"/>
      <c r="G14" s="448"/>
      <c r="H14" s="449"/>
      <c r="I14" s="438" t="str">
        <f>IF(入力シート【申請内容】!$H$6="申請する",入力シート【申請内容】!H13,"")</f>
        <v/>
      </c>
      <c r="J14" s="438"/>
      <c r="K14" s="438"/>
      <c r="L14" s="439" t="str">
        <f>IF(入力シート【申請内容】!$F$6="申請する",入力シート【申請内容】!H14,"")</f>
        <v/>
      </c>
      <c r="M14" s="439"/>
      <c r="N14" s="439"/>
      <c r="O14" s="439"/>
      <c r="P14" s="445" t="str">
        <f>IF(入力シート【申請内容】!$H$6="申請する",入力シート【申請内容】!H15,"")</f>
        <v/>
      </c>
      <c r="Q14" s="445"/>
      <c r="R14" s="445"/>
      <c r="S14" s="445"/>
      <c r="T14" s="440" t="str">
        <f>IF(入力シート【申請内容】!$F$6="申請する",入力シート【申請内容】!H16,"")</f>
        <v/>
      </c>
      <c r="U14" s="440"/>
      <c r="V14" s="445" t="str">
        <f>IF(入力シート【申請内容】!$H$6="申請する",入力シート【申請内容】!H17,"")</f>
        <v/>
      </c>
      <c r="W14" s="445"/>
      <c r="X14" s="445"/>
      <c r="Y14" s="445"/>
      <c r="Z14" s="442" t="str">
        <f>IF(入力シート【申請内容】!$H$6="申請する",L14+P14*T14+V14,"")</f>
        <v/>
      </c>
      <c r="AA14" s="443"/>
      <c r="AB14" s="443"/>
      <c r="AC14" s="443"/>
      <c r="AD14" s="443"/>
      <c r="AE14" s="443"/>
      <c r="AF14" s="444"/>
    </row>
    <row r="15" spans="1:32" s="289" customFormat="1" ht="27.75" customHeight="1">
      <c r="A15" s="63" t="s">
        <v>59</v>
      </c>
      <c r="B15" s="450"/>
      <c r="C15" s="450"/>
      <c r="D15" s="450"/>
      <c r="E15" s="450"/>
      <c r="F15" s="450"/>
      <c r="G15" s="450"/>
      <c r="H15" s="450"/>
      <c r="I15" s="450"/>
      <c r="J15" s="450"/>
      <c r="K15" s="450"/>
      <c r="L15" s="437">
        <f>SUM(L11:O14)</f>
        <v>0</v>
      </c>
      <c r="M15" s="437"/>
      <c r="N15" s="437"/>
      <c r="O15" s="437"/>
      <c r="P15" s="437"/>
      <c r="Q15" s="437"/>
      <c r="R15" s="437"/>
      <c r="S15" s="437"/>
      <c r="T15" s="446"/>
      <c r="U15" s="446"/>
      <c r="V15" s="437">
        <f>SUM(V11:Y14)</f>
        <v>0</v>
      </c>
      <c r="W15" s="437"/>
      <c r="X15" s="437"/>
      <c r="Y15" s="437"/>
      <c r="Z15" s="437">
        <f>SUM(Z11:AF14)</f>
        <v>0</v>
      </c>
      <c r="AA15" s="437"/>
      <c r="AB15" s="437"/>
      <c r="AC15" s="437"/>
      <c r="AD15" s="437"/>
      <c r="AE15" s="437"/>
      <c r="AF15" s="437"/>
    </row>
    <row r="16" spans="1:32" s="289" customFormat="1" ht="13.5" customHeight="1"/>
    <row r="17" spans="1:9" s="289" customFormat="1">
      <c r="A17" s="301" t="s">
        <v>62</v>
      </c>
      <c r="B17" s="302"/>
      <c r="C17" s="302"/>
      <c r="D17" s="302"/>
      <c r="E17" s="302"/>
      <c r="F17" s="302"/>
      <c r="G17" s="302"/>
      <c r="H17" s="302"/>
      <c r="I17" s="302"/>
    </row>
    <row r="18" spans="1:9" s="289" customFormat="1">
      <c r="A18" s="301"/>
    </row>
  </sheetData>
  <mergeCells count="47">
    <mergeCell ref="Z13:AF13"/>
    <mergeCell ref="A4:AF4"/>
    <mergeCell ref="T11:U11"/>
    <mergeCell ref="Z11:AF11"/>
    <mergeCell ref="B12:H12"/>
    <mergeCell ref="I12:K12"/>
    <mergeCell ref="T12:U12"/>
    <mergeCell ref="V11:Y11"/>
    <mergeCell ref="T8:U10"/>
    <mergeCell ref="A8:A10"/>
    <mergeCell ref="V12:Y12"/>
    <mergeCell ref="V8:Y10"/>
    <mergeCell ref="Z8:AF10"/>
    <mergeCell ref="B13:H13"/>
    <mergeCell ref="I13:K13"/>
    <mergeCell ref="L13:O13"/>
    <mergeCell ref="P12:S12"/>
    <mergeCell ref="P8:S10"/>
    <mergeCell ref="B11:H11"/>
    <mergeCell ref="I11:K11"/>
    <mergeCell ref="L11:O11"/>
    <mergeCell ref="A6:F6"/>
    <mergeCell ref="L8:O10"/>
    <mergeCell ref="B8:H10"/>
    <mergeCell ref="I8:K10"/>
    <mergeCell ref="P11:S11"/>
    <mergeCell ref="V13:Y13"/>
    <mergeCell ref="A1:AF1"/>
    <mergeCell ref="P15:S15"/>
    <mergeCell ref="Z14:AF14"/>
    <mergeCell ref="T14:U14"/>
    <mergeCell ref="V14:Y14"/>
    <mergeCell ref="P14:S14"/>
    <mergeCell ref="V15:Y15"/>
    <mergeCell ref="T15:U15"/>
    <mergeCell ref="Z15:AF15"/>
    <mergeCell ref="B14:H14"/>
    <mergeCell ref="L12:O12"/>
    <mergeCell ref="B15:H15"/>
    <mergeCell ref="I15:K15"/>
    <mergeCell ref="Z12:AF12"/>
    <mergeCell ref="G6:S6"/>
    <mergeCell ref="L15:O15"/>
    <mergeCell ref="I14:K14"/>
    <mergeCell ref="L14:O14"/>
    <mergeCell ref="P13:S13"/>
    <mergeCell ref="T13:U13"/>
  </mergeCells>
  <phoneticPr fontId="1"/>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254E-2046-4CE4-9091-3A9D892D3BD5}">
  <sheetPr codeName="Sheet1">
    <tabColor theme="9"/>
  </sheetPr>
  <dimension ref="A1:Y29"/>
  <sheetViews>
    <sheetView view="pageBreakPreview" zoomScale="110" zoomScaleNormal="100" zoomScaleSheetLayoutView="110" zoomScalePageLayoutView="70" workbookViewId="0">
      <selection activeCell="AF10" sqref="AF10"/>
    </sheetView>
  </sheetViews>
  <sheetFormatPr defaultColWidth="3.08203125" defaultRowHeight="17.149999999999999" customHeight="1"/>
  <cols>
    <col min="1" max="2" width="3.08203125" style="228"/>
    <col min="3" max="3" width="1.5" style="228" customWidth="1"/>
    <col min="4" max="4" width="5.83203125" style="228" customWidth="1"/>
    <col min="5" max="16384" width="3.08203125" style="228"/>
  </cols>
  <sheetData>
    <row r="1" spans="1:25" ht="17.149999999999999" customHeight="1">
      <c r="A1" s="316" t="s">
        <v>361</v>
      </c>
      <c r="B1" s="316"/>
      <c r="C1" s="316"/>
      <c r="D1" s="316"/>
      <c r="E1" s="316"/>
      <c r="F1" s="316"/>
      <c r="G1" s="316"/>
      <c r="H1" s="316"/>
      <c r="I1" s="316"/>
      <c r="J1" s="316"/>
      <c r="K1" s="316"/>
      <c r="L1" s="316"/>
      <c r="M1" s="316"/>
      <c r="N1" s="316"/>
      <c r="O1" s="316"/>
      <c r="P1" s="316"/>
      <c r="Q1" s="316"/>
      <c r="R1" s="316"/>
      <c r="S1" s="316"/>
      <c r="T1" s="316"/>
      <c r="U1" s="316"/>
      <c r="V1" s="316"/>
      <c r="W1" s="316"/>
      <c r="X1" s="316"/>
      <c r="Y1" s="316"/>
    </row>
    <row r="2" spans="1:25" ht="17.149999999999999" customHeight="1">
      <c r="A2" s="341" t="s">
        <v>0</v>
      </c>
      <c r="B2" s="341"/>
      <c r="C2" s="378" t="str">
        <f>"【"&amp;入力シート【基本情報】!E27&amp;"】"</f>
        <v>【】</v>
      </c>
      <c r="D2" s="378"/>
      <c r="E2" s="378"/>
      <c r="F2" s="378"/>
      <c r="G2" s="378"/>
      <c r="H2" s="378"/>
      <c r="I2" s="378"/>
      <c r="J2" s="378"/>
      <c r="K2" s="378"/>
      <c r="L2" s="378"/>
      <c r="M2" s="378"/>
      <c r="N2" s="378"/>
      <c r="O2" s="378"/>
      <c r="P2" s="378"/>
      <c r="Q2" s="378"/>
      <c r="R2" s="378"/>
      <c r="S2" s="378"/>
      <c r="T2" s="378"/>
      <c r="U2" s="378"/>
      <c r="V2" s="378"/>
      <c r="W2" s="378"/>
      <c r="X2" s="378"/>
      <c r="Y2" s="378"/>
    </row>
    <row r="3" spans="1:25" ht="17.149999999999999" customHeight="1">
      <c r="A3" s="317" t="s">
        <v>404</v>
      </c>
      <c r="B3" s="317"/>
      <c r="C3" s="317"/>
      <c r="D3" s="317"/>
      <c r="E3" s="317"/>
      <c r="F3" s="317"/>
      <c r="G3" s="317"/>
      <c r="H3" s="317"/>
      <c r="I3" s="317"/>
      <c r="J3" s="317"/>
      <c r="K3" s="317"/>
      <c r="L3" s="317"/>
      <c r="M3" s="317"/>
      <c r="N3" s="317"/>
      <c r="O3" s="317"/>
      <c r="P3" s="317"/>
      <c r="Q3" s="317"/>
      <c r="R3" s="317"/>
      <c r="S3" s="317"/>
      <c r="T3" s="317"/>
      <c r="U3" s="317"/>
      <c r="V3" s="317"/>
      <c r="W3" s="317"/>
      <c r="X3" s="317"/>
      <c r="Y3" s="317"/>
    </row>
    <row r="4" spans="1:25" ht="17.149999999999999" customHeight="1">
      <c r="Q4" s="319"/>
      <c r="R4" s="319"/>
      <c r="S4" s="319"/>
      <c r="T4" s="319"/>
      <c r="U4" s="319"/>
      <c r="V4" s="319"/>
      <c r="W4" s="319"/>
      <c r="X4" s="319"/>
      <c r="Y4" s="319"/>
    </row>
    <row r="5" spans="1:25" ht="17.149999999999999" customHeight="1">
      <c r="A5" s="380" t="s">
        <v>397</v>
      </c>
      <c r="B5" s="380"/>
      <c r="C5" s="380"/>
      <c r="D5" s="380"/>
      <c r="E5" s="380"/>
      <c r="F5" s="380"/>
      <c r="G5" s="380"/>
      <c r="H5" s="380"/>
      <c r="I5" s="380"/>
      <c r="J5" s="380"/>
      <c r="K5" s="380"/>
      <c r="L5" s="380"/>
      <c r="M5" s="380"/>
      <c r="N5" s="380"/>
      <c r="O5" s="380"/>
      <c r="P5" s="380"/>
      <c r="Q5" s="380"/>
      <c r="R5" s="380"/>
      <c r="S5" s="380"/>
      <c r="T5" s="380"/>
      <c r="U5" s="380"/>
      <c r="V5" s="380"/>
      <c r="W5" s="380"/>
      <c r="X5" s="380"/>
      <c r="Y5" s="380"/>
    </row>
    <row r="8" spans="1:25" ht="33" customHeight="1">
      <c r="A8" s="318" t="s">
        <v>287</v>
      </c>
      <c r="B8" s="318"/>
      <c r="C8" s="318"/>
      <c r="D8" s="318"/>
      <c r="E8" s="318"/>
      <c r="F8" s="318"/>
      <c r="G8" s="318"/>
      <c r="H8" s="318"/>
      <c r="I8" s="318"/>
      <c r="J8" s="318"/>
      <c r="K8" s="318"/>
      <c r="L8" s="318"/>
      <c r="M8" s="318"/>
      <c r="N8" s="318"/>
      <c r="O8" s="318"/>
      <c r="P8" s="318"/>
      <c r="Q8" s="318"/>
      <c r="R8" s="318"/>
      <c r="S8" s="318"/>
      <c r="T8" s="318"/>
      <c r="U8" s="318"/>
      <c r="V8" s="318"/>
      <c r="W8" s="318"/>
      <c r="X8" s="318"/>
      <c r="Y8" s="318"/>
    </row>
    <row r="9" spans="1:25" ht="17.149999999999999" customHeight="1">
      <c r="A9" s="247"/>
      <c r="B9" s="248"/>
      <c r="C9" s="249"/>
      <c r="D9" s="250" t="s">
        <v>288</v>
      </c>
      <c r="E9" s="249"/>
      <c r="F9" s="249"/>
      <c r="G9" s="249"/>
      <c r="H9" s="249"/>
      <c r="I9" s="249"/>
      <c r="J9" s="249"/>
      <c r="K9" s="249"/>
      <c r="L9" s="249"/>
      <c r="M9" s="249"/>
      <c r="N9" s="249"/>
      <c r="O9" s="249"/>
      <c r="P9" s="249"/>
      <c r="Q9" s="249"/>
      <c r="R9" s="249"/>
      <c r="S9" s="249"/>
      <c r="T9" s="249"/>
      <c r="U9" s="249"/>
      <c r="V9" s="249"/>
      <c r="W9" s="249"/>
      <c r="X9" s="249"/>
      <c r="Y9" s="248"/>
    </row>
    <row r="10" spans="1:25" ht="34" customHeight="1">
      <c r="A10" s="518" t="s">
        <v>286</v>
      </c>
      <c r="B10" s="519"/>
      <c r="D10" s="303"/>
      <c r="E10" s="507" t="str">
        <f>IF(入力シート【基本情報】!$E$27="バックオフィスの生産性向上及び多様な担い手確保に資する事業",リスト!N2,リスト!O2)</f>
        <v>１　所定外労働時間を削減する。</v>
      </c>
      <c r="F10" s="322"/>
      <c r="G10" s="322"/>
      <c r="H10" s="322"/>
      <c r="I10" s="322"/>
      <c r="J10" s="322"/>
      <c r="K10" s="322"/>
      <c r="L10" s="322"/>
      <c r="M10" s="322"/>
      <c r="N10" s="322"/>
      <c r="O10" s="322"/>
      <c r="P10" s="322"/>
      <c r="Q10" s="322"/>
      <c r="R10" s="322"/>
      <c r="S10" s="322"/>
      <c r="T10" s="322"/>
      <c r="U10" s="322"/>
      <c r="V10" s="322"/>
      <c r="W10" s="322"/>
      <c r="X10" s="322"/>
      <c r="Y10" s="508"/>
    </row>
    <row r="11" spans="1:25" ht="34" customHeight="1">
      <c r="A11" s="251"/>
      <c r="B11" s="252"/>
      <c r="D11" s="303"/>
      <c r="E11" s="507" t="str">
        <f>IF(入力シート【基本情報】!$E$27="バックオフィスの生産性向上及び多様な担い手確保に資する事業",リスト!N3,リスト!O3)</f>
        <v>２　年次有給休暇の取得を推進する。</v>
      </c>
      <c r="F11" s="322"/>
      <c r="G11" s="322"/>
      <c r="H11" s="322"/>
      <c r="I11" s="322"/>
      <c r="J11" s="322"/>
      <c r="K11" s="322"/>
      <c r="L11" s="322"/>
      <c r="M11" s="322"/>
      <c r="N11" s="322"/>
      <c r="O11" s="322"/>
      <c r="P11" s="322"/>
      <c r="Q11" s="322"/>
      <c r="R11" s="322"/>
      <c r="S11" s="322"/>
      <c r="T11" s="322"/>
      <c r="U11" s="322"/>
      <c r="V11" s="322"/>
      <c r="W11" s="322"/>
      <c r="X11" s="322"/>
      <c r="Y11" s="508"/>
    </row>
    <row r="12" spans="1:25" ht="34" customHeight="1">
      <c r="A12" s="251"/>
      <c r="B12" s="252"/>
      <c r="D12" s="303"/>
      <c r="E12" s="507" t="str">
        <f>IF(入力シート【基本情報】!$E$27="バックオフィスの生産性向上及び多様な担い手確保に資する事業",リスト!N4,リスト!O4)</f>
        <v>３　外国人労働者の労働環境を改善する。</v>
      </c>
      <c r="F12" s="322"/>
      <c r="G12" s="322"/>
      <c r="H12" s="322"/>
      <c r="I12" s="322"/>
      <c r="J12" s="322"/>
      <c r="K12" s="322"/>
      <c r="L12" s="322"/>
      <c r="M12" s="322"/>
      <c r="N12" s="322"/>
      <c r="O12" s="322"/>
      <c r="P12" s="322"/>
      <c r="Q12" s="322"/>
      <c r="R12" s="322"/>
      <c r="S12" s="322"/>
      <c r="T12" s="322"/>
      <c r="U12" s="322"/>
      <c r="V12" s="322"/>
      <c r="W12" s="322"/>
      <c r="X12" s="322"/>
      <c r="Y12" s="508"/>
    </row>
    <row r="13" spans="1:25" ht="34" customHeight="1">
      <c r="A13" s="251"/>
      <c r="B13" s="252"/>
      <c r="D13" s="303"/>
      <c r="E13" s="507" t="str">
        <f>IF(入力シート【基本情報】!$E$27="バックオフィスの生産性向上及び多様な担い手確保に資する事業",リスト!N5,リスト!O5)</f>
        <v>４　女性従業員の採用を増やす。</v>
      </c>
      <c r="F13" s="322"/>
      <c r="G13" s="322"/>
      <c r="H13" s="322"/>
      <c r="I13" s="322"/>
      <c r="J13" s="322"/>
      <c r="K13" s="322"/>
      <c r="L13" s="322"/>
      <c r="M13" s="322"/>
      <c r="N13" s="322"/>
      <c r="O13" s="322"/>
      <c r="P13" s="322"/>
      <c r="Q13" s="322"/>
      <c r="R13" s="322"/>
      <c r="S13" s="322"/>
      <c r="T13" s="322"/>
      <c r="U13" s="322"/>
      <c r="V13" s="322"/>
      <c r="W13" s="322"/>
      <c r="X13" s="322"/>
      <c r="Y13" s="508"/>
    </row>
    <row r="14" spans="1:25" ht="34" customHeight="1">
      <c r="A14" s="251"/>
      <c r="B14" s="252"/>
      <c r="D14" s="303"/>
      <c r="E14" s="507" t="str">
        <f>IF(入力シート【基本情報】!$E$27="バックオフィスの生産性向上及び多様な担い手確保に資する事業",リスト!N6,リスト!O6)</f>
        <v>５　若手従業員の採用を増やす。</v>
      </c>
      <c r="F14" s="322"/>
      <c r="G14" s="322"/>
      <c r="H14" s="322"/>
      <c r="I14" s="322"/>
      <c r="J14" s="322"/>
      <c r="K14" s="322"/>
      <c r="L14" s="322"/>
      <c r="M14" s="322"/>
      <c r="N14" s="322"/>
      <c r="O14" s="322"/>
      <c r="P14" s="322"/>
      <c r="Q14" s="322"/>
      <c r="R14" s="322"/>
      <c r="S14" s="322"/>
      <c r="T14" s="322"/>
      <c r="U14" s="322"/>
      <c r="V14" s="322"/>
      <c r="W14" s="322"/>
      <c r="X14" s="322"/>
      <c r="Y14" s="508"/>
    </row>
    <row r="15" spans="1:25" ht="34" customHeight="1">
      <c r="A15" s="251"/>
      <c r="B15" s="252"/>
      <c r="D15" s="303"/>
      <c r="E15" s="507" t="str">
        <f>IF(入力シート【基本情報】!$E$27="バックオフィスの生産性向上及び多様な担い手確保に資する事業",リスト!N7,リスト!O7)</f>
        <v>６　作業に係る人手を減らす。（例：２人→１人　等）</v>
      </c>
      <c r="F15" s="322"/>
      <c r="G15" s="322"/>
      <c r="H15" s="322"/>
      <c r="I15" s="322"/>
      <c r="J15" s="322"/>
      <c r="K15" s="322"/>
      <c r="L15" s="322"/>
      <c r="M15" s="322"/>
      <c r="N15" s="322"/>
      <c r="O15" s="322"/>
      <c r="P15" s="322"/>
      <c r="Q15" s="322"/>
      <c r="R15" s="322"/>
      <c r="S15" s="322"/>
      <c r="T15" s="322"/>
      <c r="U15" s="322"/>
      <c r="V15" s="322"/>
      <c r="W15" s="322"/>
      <c r="X15" s="322"/>
      <c r="Y15" s="508"/>
    </row>
    <row r="16" spans="1:25" ht="34" customHeight="1">
      <c r="A16" s="251"/>
      <c r="B16" s="252"/>
      <c r="D16" s="303"/>
      <c r="E16" s="507" t="str">
        <f>IF(入力シート【基本情報】!$E$27="バックオフィスの生産性向上及び多様な担い手確保に資する事業",リスト!N8,リスト!O8)</f>
        <v>７　危険、きつい作業を減らす。（例：危険個所の測量をドローンで実施　等）</v>
      </c>
      <c r="F16" s="322"/>
      <c r="G16" s="322"/>
      <c r="H16" s="322"/>
      <c r="I16" s="322"/>
      <c r="J16" s="322"/>
      <c r="K16" s="322"/>
      <c r="L16" s="322"/>
      <c r="M16" s="322"/>
      <c r="N16" s="322"/>
      <c r="O16" s="322"/>
      <c r="P16" s="322"/>
      <c r="Q16" s="322"/>
      <c r="R16" s="322"/>
      <c r="S16" s="322"/>
      <c r="T16" s="322"/>
      <c r="U16" s="322"/>
      <c r="V16" s="322"/>
      <c r="W16" s="322"/>
      <c r="X16" s="322"/>
      <c r="Y16" s="508"/>
    </row>
    <row r="17" spans="1:25" ht="34" customHeight="1">
      <c r="A17" s="251"/>
      <c r="B17" s="252"/>
      <c r="D17" s="303"/>
      <c r="E17" s="507" t="str">
        <f>IF(入力シート【基本情報】!$E$27="バックオフィスの生産性向上及び多様な担い手確保に資する事業",リスト!N9,リスト!O9)</f>
        <v>８　現場の作業環境を改善する。（例：電熱式防寒服を着用し作業　等）</v>
      </c>
      <c r="F17" s="322"/>
      <c r="G17" s="322"/>
      <c r="H17" s="322"/>
      <c r="I17" s="322"/>
      <c r="J17" s="322"/>
      <c r="K17" s="322"/>
      <c r="L17" s="322"/>
      <c r="M17" s="322"/>
      <c r="N17" s="322"/>
      <c r="O17" s="322"/>
      <c r="P17" s="322"/>
      <c r="Q17" s="322"/>
      <c r="R17" s="322"/>
      <c r="S17" s="322"/>
      <c r="T17" s="322"/>
      <c r="U17" s="322"/>
      <c r="V17" s="322"/>
      <c r="W17" s="322"/>
      <c r="X17" s="322"/>
      <c r="Y17" s="508"/>
    </row>
    <row r="18" spans="1:25" ht="34" customHeight="1">
      <c r="A18" s="251"/>
      <c r="B18" s="252"/>
      <c r="D18" s="303"/>
      <c r="E18" s="507" t="str">
        <f>IF(入力シート【基本情報】!$E$27="バックオフィスの生産性向上及び多様な担い手確保に資する事業",リスト!N10,リスト!O10)</f>
        <v>９　作業効率を改善する。（例：ウェアラブルカメラによる遠隔臨場　等）</v>
      </c>
      <c r="F18" s="322"/>
      <c r="G18" s="322"/>
      <c r="H18" s="322"/>
      <c r="I18" s="322"/>
      <c r="J18" s="322"/>
      <c r="K18" s="322"/>
      <c r="L18" s="322"/>
      <c r="M18" s="322"/>
      <c r="N18" s="322"/>
      <c r="O18" s="322"/>
      <c r="P18" s="322"/>
      <c r="Q18" s="322"/>
      <c r="R18" s="322"/>
      <c r="S18" s="322"/>
      <c r="T18" s="322"/>
      <c r="U18" s="322"/>
      <c r="V18" s="322"/>
      <c r="W18" s="322"/>
      <c r="X18" s="322"/>
      <c r="Y18" s="508"/>
    </row>
    <row r="19" spans="1:25" ht="34" customHeight="1">
      <c r="A19" s="251"/>
      <c r="B19" s="252"/>
      <c r="D19" s="303"/>
      <c r="E19" s="507" t="str">
        <f>IF(入力シート【基本情報】!$E$27="バックオフィスの生産性向上及び多様な担い手確保に資する事業",リスト!N11,リスト!O11)</f>
        <v>10　ＩＣＴスキルを身に着けさせたい。（例：各種研修の受講　等）</v>
      </c>
      <c r="F19" s="322"/>
      <c r="G19" s="322"/>
      <c r="H19" s="322"/>
      <c r="I19" s="322"/>
      <c r="J19" s="322"/>
      <c r="K19" s="322"/>
      <c r="L19" s="322"/>
      <c r="M19" s="322"/>
      <c r="N19" s="322"/>
      <c r="O19" s="322"/>
      <c r="P19" s="322"/>
      <c r="Q19" s="322"/>
      <c r="R19" s="322"/>
      <c r="S19" s="322"/>
      <c r="T19" s="322"/>
      <c r="U19" s="322"/>
      <c r="V19" s="322"/>
      <c r="W19" s="322"/>
      <c r="X19" s="322"/>
      <c r="Y19" s="508"/>
    </row>
    <row r="20" spans="1:25" ht="34" customHeight="1">
      <c r="A20" s="251"/>
      <c r="B20" s="252"/>
      <c r="D20" s="303"/>
      <c r="E20" s="507" t="str">
        <f>IF(入力シート【基本情報】!$E$27="バックオフィスの生産性向上及び多様な担い手確保に資する事業",リスト!N12,リスト!O12)</f>
        <v>11　事務処理を効率化する。（例：電子マニフェストの導入　等）</v>
      </c>
      <c r="F20" s="322"/>
      <c r="G20" s="322"/>
      <c r="H20" s="322"/>
      <c r="I20" s="322"/>
      <c r="J20" s="322"/>
      <c r="K20" s="322"/>
      <c r="L20" s="322"/>
      <c r="M20" s="322"/>
      <c r="N20" s="322"/>
      <c r="O20" s="322"/>
      <c r="P20" s="322"/>
      <c r="Q20" s="322"/>
      <c r="R20" s="322"/>
      <c r="S20" s="322"/>
      <c r="T20" s="322"/>
      <c r="U20" s="322"/>
      <c r="V20" s="322"/>
      <c r="W20" s="322"/>
      <c r="X20" s="322"/>
      <c r="Y20" s="508"/>
    </row>
    <row r="21" spans="1:25" ht="34" customHeight="1">
      <c r="A21" s="251"/>
      <c r="B21" s="252"/>
      <c r="D21" s="303"/>
      <c r="E21" s="507" t="str">
        <f>IF(入力シート【基本情報】!$E$27="バックオフィスの生産性向上及び多様な担い手確保に資する事業",リスト!N13,リスト!O13)</f>
        <v>12　環境負荷を低減する。（例：ペーパーレス化　等）</v>
      </c>
      <c r="F21" s="322"/>
      <c r="G21" s="322"/>
      <c r="H21" s="322"/>
      <c r="I21" s="322"/>
      <c r="J21" s="322"/>
      <c r="K21" s="322"/>
      <c r="L21" s="322"/>
      <c r="M21" s="322"/>
      <c r="N21" s="322"/>
      <c r="O21" s="322"/>
      <c r="P21" s="322"/>
      <c r="Q21" s="322"/>
      <c r="R21" s="322"/>
      <c r="S21" s="322"/>
      <c r="T21" s="322"/>
      <c r="U21" s="322"/>
      <c r="V21" s="322"/>
      <c r="W21" s="322"/>
      <c r="X21" s="322"/>
      <c r="Y21" s="508"/>
    </row>
    <row r="22" spans="1:25" ht="34" customHeight="1">
      <c r="A22" s="251"/>
      <c r="B22" s="252"/>
      <c r="D22" s="228" t="s">
        <v>403</v>
      </c>
      <c r="Y22" s="252"/>
    </row>
    <row r="23" spans="1:25" ht="17.149999999999999" customHeight="1">
      <c r="A23" s="251"/>
      <c r="B23" s="252"/>
      <c r="D23" s="509"/>
      <c r="E23" s="510"/>
      <c r="F23" s="510"/>
      <c r="G23" s="510"/>
      <c r="H23" s="510"/>
      <c r="I23" s="510"/>
      <c r="J23" s="510"/>
      <c r="K23" s="510"/>
      <c r="L23" s="510"/>
      <c r="M23" s="510"/>
      <c r="N23" s="510"/>
      <c r="O23" s="510"/>
      <c r="P23" s="510"/>
      <c r="Q23" s="510"/>
      <c r="R23" s="510"/>
      <c r="S23" s="510"/>
      <c r="T23" s="510"/>
      <c r="U23" s="510"/>
      <c r="V23" s="510"/>
      <c r="W23" s="510"/>
      <c r="X23" s="511"/>
      <c r="Y23" s="252"/>
    </row>
    <row r="24" spans="1:25" ht="17.149999999999999" customHeight="1">
      <c r="A24" s="251"/>
      <c r="B24" s="252"/>
      <c r="D24" s="512"/>
      <c r="E24" s="513"/>
      <c r="F24" s="513"/>
      <c r="G24" s="513"/>
      <c r="H24" s="513"/>
      <c r="I24" s="513"/>
      <c r="J24" s="513"/>
      <c r="K24" s="513"/>
      <c r="L24" s="513"/>
      <c r="M24" s="513"/>
      <c r="N24" s="513"/>
      <c r="O24" s="513"/>
      <c r="P24" s="513"/>
      <c r="Q24" s="513"/>
      <c r="R24" s="513"/>
      <c r="S24" s="513"/>
      <c r="T24" s="513"/>
      <c r="U24" s="513"/>
      <c r="V24" s="513"/>
      <c r="W24" s="513"/>
      <c r="X24" s="514"/>
      <c r="Y24" s="252"/>
    </row>
    <row r="25" spans="1:25" ht="17.149999999999999" customHeight="1">
      <c r="A25" s="251"/>
      <c r="B25" s="252"/>
      <c r="D25" s="512"/>
      <c r="E25" s="513"/>
      <c r="F25" s="513"/>
      <c r="G25" s="513"/>
      <c r="H25" s="513"/>
      <c r="I25" s="513"/>
      <c r="J25" s="513"/>
      <c r="K25" s="513"/>
      <c r="L25" s="513"/>
      <c r="M25" s="513"/>
      <c r="N25" s="513"/>
      <c r="O25" s="513"/>
      <c r="P25" s="513"/>
      <c r="Q25" s="513"/>
      <c r="R25" s="513"/>
      <c r="S25" s="513"/>
      <c r="T25" s="513"/>
      <c r="U25" s="513"/>
      <c r="V25" s="513"/>
      <c r="W25" s="513"/>
      <c r="X25" s="514"/>
      <c r="Y25" s="252"/>
    </row>
    <row r="26" spans="1:25" ht="17.149999999999999" customHeight="1">
      <c r="A26" s="251"/>
      <c r="B26" s="252"/>
      <c r="D26" s="512"/>
      <c r="E26" s="513"/>
      <c r="F26" s="513"/>
      <c r="G26" s="513"/>
      <c r="H26" s="513"/>
      <c r="I26" s="513"/>
      <c r="J26" s="513"/>
      <c r="K26" s="513"/>
      <c r="L26" s="513"/>
      <c r="M26" s="513"/>
      <c r="N26" s="513"/>
      <c r="O26" s="513"/>
      <c r="P26" s="513"/>
      <c r="Q26" s="513"/>
      <c r="R26" s="513"/>
      <c r="S26" s="513"/>
      <c r="T26" s="513"/>
      <c r="U26" s="513"/>
      <c r="V26" s="513"/>
      <c r="W26" s="513"/>
      <c r="X26" s="514"/>
      <c r="Y26" s="252"/>
    </row>
    <row r="27" spans="1:25" ht="17.149999999999999" customHeight="1">
      <c r="A27" s="251"/>
      <c r="B27" s="252"/>
      <c r="D27" s="512"/>
      <c r="E27" s="513"/>
      <c r="F27" s="513"/>
      <c r="G27" s="513"/>
      <c r="H27" s="513"/>
      <c r="I27" s="513"/>
      <c r="J27" s="513"/>
      <c r="K27" s="513"/>
      <c r="L27" s="513"/>
      <c r="M27" s="513"/>
      <c r="N27" s="513"/>
      <c r="O27" s="513"/>
      <c r="P27" s="513"/>
      <c r="Q27" s="513"/>
      <c r="R27" s="513"/>
      <c r="S27" s="513"/>
      <c r="T27" s="513"/>
      <c r="U27" s="513"/>
      <c r="V27" s="513"/>
      <c r="W27" s="513"/>
      <c r="X27" s="514"/>
      <c r="Y27" s="252"/>
    </row>
    <row r="28" spans="1:25" ht="17.149999999999999" customHeight="1">
      <c r="A28" s="251"/>
      <c r="B28" s="252"/>
      <c r="D28" s="515"/>
      <c r="E28" s="516"/>
      <c r="F28" s="516"/>
      <c r="G28" s="516"/>
      <c r="H28" s="516"/>
      <c r="I28" s="516"/>
      <c r="J28" s="516"/>
      <c r="K28" s="516"/>
      <c r="L28" s="516"/>
      <c r="M28" s="516"/>
      <c r="N28" s="516"/>
      <c r="O28" s="516"/>
      <c r="P28" s="516"/>
      <c r="Q28" s="516"/>
      <c r="R28" s="516"/>
      <c r="S28" s="516"/>
      <c r="T28" s="516"/>
      <c r="U28" s="516"/>
      <c r="V28" s="516"/>
      <c r="W28" s="516"/>
      <c r="X28" s="517"/>
      <c r="Y28" s="252"/>
    </row>
    <row r="29" spans="1:25" ht="17.149999999999999" customHeight="1">
      <c r="A29" s="253"/>
      <c r="B29" s="254"/>
      <c r="C29" s="255"/>
      <c r="D29" s="255"/>
      <c r="E29" s="255"/>
      <c r="F29" s="255"/>
      <c r="G29" s="255"/>
      <c r="H29" s="255"/>
      <c r="I29" s="255"/>
      <c r="J29" s="255"/>
      <c r="K29" s="255"/>
      <c r="L29" s="255"/>
      <c r="M29" s="255"/>
      <c r="N29" s="255"/>
      <c r="O29" s="255"/>
      <c r="P29" s="255"/>
      <c r="Q29" s="255"/>
      <c r="R29" s="255"/>
      <c r="S29" s="255"/>
      <c r="T29" s="255"/>
      <c r="U29" s="255"/>
      <c r="V29" s="255"/>
      <c r="W29" s="255"/>
      <c r="X29" s="255"/>
      <c r="Y29" s="254"/>
    </row>
  </sheetData>
  <mergeCells count="21">
    <mergeCell ref="D23:X28"/>
    <mergeCell ref="A5:Y5"/>
    <mergeCell ref="A8:Y8"/>
    <mergeCell ref="A10:B10"/>
    <mergeCell ref="A2:B2"/>
    <mergeCell ref="C2:Y2"/>
    <mergeCell ref="A3:Y3"/>
    <mergeCell ref="Q4:Y4"/>
    <mergeCell ref="E16:Y16"/>
    <mergeCell ref="E10:Y10"/>
    <mergeCell ref="E12:Y12"/>
    <mergeCell ref="E13:Y13"/>
    <mergeCell ref="E14:Y14"/>
    <mergeCell ref="E19:Y19"/>
    <mergeCell ref="E20:Y20"/>
    <mergeCell ref="E21:Y21"/>
    <mergeCell ref="E15:Y15"/>
    <mergeCell ref="E17:Y17"/>
    <mergeCell ref="E11:Y11"/>
    <mergeCell ref="E18:Y18"/>
    <mergeCell ref="A1:Y1"/>
  </mergeCells>
  <phoneticPr fontId="1"/>
  <dataValidations count="1">
    <dataValidation type="list" allowBlank="1" showInputMessage="1" showErrorMessage="1" sqref="D10:D21" xr:uid="{122DB98E-F2E0-473B-93B5-63DA94B35255}">
      <formula1>"○"</formula1>
    </dataValidation>
  </dataValidations>
  <pageMargins left="0.78740157480314965" right="0.59055118110236227" top="0.94488188976377963" bottom="0.9448818897637796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E0958-8B92-4780-A983-5837DC4A930F}">
  <sheetPr codeName="Sheet11">
    <tabColor theme="9"/>
  </sheetPr>
  <dimension ref="A1:AB39"/>
  <sheetViews>
    <sheetView view="pageBreakPreview" zoomScaleNormal="100" zoomScaleSheetLayoutView="100" zoomScalePageLayoutView="70" workbookViewId="0">
      <selection activeCell="AJ22" sqref="AJ22"/>
    </sheetView>
  </sheetViews>
  <sheetFormatPr defaultColWidth="3.08203125" defaultRowHeight="17.149999999999999" customHeight="1"/>
  <cols>
    <col min="1" max="16384" width="3.08203125" style="228"/>
  </cols>
  <sheetData>
    <row r="1" spans="1:28" ht="17.149999999999999" customHeight="1">
      <c r="A1" s="316" t="s">
        <v>360</v>
      </c>
      <c r="B1" s="316"/>
      <c r="C1" s="316"/>
      <c r="D1" s="316"/>
      <c r="E1" s="316"/>
      <c r="F1" s="316"/>
      <c r="G1" s="316"/>
      <c r="H1" s="316"/>
      <c r="I1" s="316"/>
      <c r="J1" s="316"/>
      <c r="K1" s="316"/>
      <c r="L1" s="316"/>
      <c r="M1" s="316"/>
      <c r="N1" s="316"/>
      <c r="O1" s="316"/>
      <c r="P1" s="316"/>
      <c r="Q1" s="316"/>
      <c r="R1" s="316"/>
      <c r="S1" s="316"/>
      <c r="T1" s="316"/>
      <c r="U1" s="316"/>
      <c r="V1" s="316"/>
      <c r="W1" s="316"/>
      <c r="X1" s="316"/>
      <c r="Y1" s="316"/>
    </row>
    <row r="2" spans="1:28" ht="17.149999999999999" customHeight="1">
      <c r="A2" s="315" t="s">
        <v>194</v>
      </c>
      <c r="B2" s="315"/>
      <c r="C2" s="315"/>
      <c r="D2" s="315"/>
      <c r="E2" s="315"/>
      <c r="F2" s="315"/>
      <c r="G2" s="315"/>
      <c r="H2" s="315"/>
      <c r="I2" s="315"/>
      <c r="J2" s="315"/>
      <c r="K2" s="315"/>
      <c r="L2" s="315"/>
      <c r="M2" s="315"/>
      <c r="N2" s="315"/>
      <c r="O2" s="315"/>
      <c r="P2" s="315"/>
      <c r="Q2" s="315"/>
      <c r="R2" s="315"/>
      <c r="S2" s="315"/>
      <c r="T2" s="315"/>
      <c r="U2" s="315"/>
      <c r="V2" s="315"/>
      <c r="W2" s="315"/>
      <c r="X2" s="315"/>
      <c r="Y2" s="315"/>
    </row>
    <row r="3" spans="1:28" ht="17.149999999999999" customHeight="1">
      <c r="A3" s="320"/>
      <c r="B3" s="320"/>
      <c r="C3" s="320"/>
      <c r="D3" s="320"/>
      <c r="E3" s="320"/>
      <c r="F3" s="320"/>
      <c r="G3" s="320"/>
      <c r="H3" s="320"/>
      <c r="I3" s="320"/>
      <c r="J3" s="320"/>
      <c r="K3" s="320"/>
      <c r="L3" s="320"/>
      <c r="M3" s="320"/>
      <c r="N3" s="320"/>
      <c r="O3" s="320"/>
      <c r="P3" s="320"/>
      <c r="Q3" s="320"/>
      <c r="R3" s="320"/>
      <c r="S3" s="320"/>
      <c r="T3" s="320"/>
      <c r="U3" s="320"/>
      <c r="V3" s="320"/>
      <c r="W3" s="320"/>
      <c r="X3" s="320"/>
      <c r="Y3" s="320"/>
    </row>
    <row r="4" spans="1:28" ht="17.149999999999999" customHeight="1">
      <c r="Q4" s="319" t="str">
        <f>"令和"&amp;DBCS(YEAR(入力シート【基本情報】!$E$28)-2018)&amp;"年"&amp;IF(MONTH(入力シート【基本情報】!$E$28)&lt;10,DBCS(MONTH(入力シート【基本情報】!$E$28)),MONTH(入力シート【基本情報】!$E$28))&amp;"月"&amp;IF(DAY(入力シート【基本情報】!$E$28)&lt;10,DBCS(DAY(入力シート【基本情報】!$E$28)),DAY(入力シート【基本情報】!$E$28))&amp;"日　"</f>
        <v>令和－１１８年１月０日　</v>
      </c>
      <c r="R4" s="319"/>
      <c r="S4" s="319"/>
      <c r="T4" s="319"/>
      <c r="U4" s="319"/>
      <c r="V4" s="319"/>
      <c r="W4" s="319"/>
      <c r="X4" s="319"/>
      <c r="Y4" s="319"/>
    </row>
    <row r="5" spans="1:28" ht="17.149999999999999" customHeight="1">
      <c r="A5" s="228" t="s">
        <v>1</v>
      </c>
    </row>
    <row r="6" spans="1:28" ht="17.149999999999999" customHeight="1">
      <c r="H6" s="321" t="s">
        <v>2</v>
      </c>
      <c r="I6" s="321"/>
      <c r="J6" s="321"/>
      <c r="L6" s="317">
        <f>入力シート【基本情報】!E7</f>
        <v>0</v>
      </c>
      <c r="M6" s="317"/>
      <c r="N6" s="317"/>
      <c r="O6" s="317"/>
      <c r="P6" s="317"/>
      <c r="Q6" s="317"/>
      <c r="R6" s="317"/>
      <c r="S6" s="317"/>
      <c r="T6" s="317"/>
      <c r="U6" s="317"/>
      <c r="V6" s="317"/>
      <c r="W6" s="317"/>
      <c r="X6" s="317"/>
      <c r="Y6" s="317"/>
      <c r="Z6" s="317"/>
      <c r="AA6" s="317"/>
      <c r="AB6" s="317"/>
    </row>
    <row r="7" spans="1:28" ht="17.149999999999999" customHeight="1">
      <c r="L7" s="317">
        <f>入力シート【基本情報】!E6</f>
        <v>0</v>
      </c>
      <c r="M7" s="317"/>
      <c r="N7" s="317"/>
      <c r="O7" s="317"/>
      <c r="P7" s="317"/>
      <c r="Q7" s="317"/>
      <c r="R7" s="317"/>
      <c r="S7" s="317"/>
      <c r="T7" s="317"/>
      <c r="U7" s="317"/>
      <c r="V7" s="317"/>
      <c r="W7" s="317"/>
      <c r="X7" s="317"/>
      <c r="Y7" s="317"/>
      <c r="Z7" s="317"/>
      <c r="AA7" s="317"/>
      <c r="AB7" s="317"/>
    </row>
    <row r="8" spans="1:28" ht="17.149999999999999" customHeight="1">
      <c r="L8" s="317" t="str">
        <f>入力シート【基本情報】!E8&amp;"　"&amp;入力シート【基本情報】!E9</f>
        <v>　</v>
      </c>
      <c r="M8" s="317"/>
      <c r="N8" s="317">
        <f>入力シート【基本情報】!E7</f>
        <v>0</v>
      </c>
      <c r="O8" s="317"/>
      <c r="P8" s="317"/>
      <c r="Q8" s="317"/>
      <c r="R8" s="317"/>
      <c r="S8" s="317"/>
      <c r="T8" s="317"/>
      <c r="U8" s="317"/>
      <c r="V8" s="317"/>
      <c r="W8" s="317"/>
      <c r="X8" s="317"/>
      <c r="Y8" s="317"/>
    </row>
    <row r="9" spans="1:28" ht="17.149999999999999" customHeight="1">
      <c r="L9" s="228" t="str">
        <f>"（担当者名）"&amp;入力シート【基本情報】!E11</f>
        <v>（担当者名）</v>
      </c>
      <c r="O9" s="229"/>
      <c r="P9" s="229"/>
      <c r="Q9" s="229"/>
      <c r="R9" s="229"/>
      <c r="S9" s="229"/>
      <c r="T9" s="229"/>
      <c r="U9" s="229"/>
      <c r="V9" s="229"/>
      <c r="W9" s="229"/>
      <c r="X9" s="229"/>
      <c r="Y9" s="229"/>
    </row>
    <row r="10" spans="1:28" ht="17.149999999999999" customHeight="1">
      <c r="L10" s="322" t="str">
        <f>"（担当者TEL）"&amp;入力シート【基本情報】!E12</f>
        <v>（担当者TEL）</v>
      </c>
      <c r="M10" s="322"/>
      <c r="N10" s="322"/>
      <c r="O10" s="322"/>
      <c r="P10" s="322"/>
      <c r="Q10" s="322"/>
      <c r="R10" s="322"/>
      <c r="S10" s="322"/>
      <c r="T10" s="322"/>
      <c r="U10" s="322"/>
      <c r="V10" s="322"/>
      <c r="W10" s="322"/>
      <c r="X10" s="322"/>
      <c r="Y10" s="322"/>
    </row>
    <row r="11" spans="1:28" ht="17.149999999999999" customHeight="1">
      <c r="L11" s="322" t="str">
        <f>"（担当者ﾒｰﾙ）"&amp;入力シート【基本情報】!E13</f>
        <v>（担当者ﾒｰﾙ）</v>
      </c>
      <c r="M11" s="322"/>
      <c r="N11" s="322"/>
      <c r="O11" s="322"/>
      <c r="P11" s="322"/>
      <c r="Q11" s="322"/>
      <c r="R11" s="322"/>
      <c r="S11" s="322"/>
      <c r="T11" s="322"/>
      <c r="U11" s="322"/>
      <c r="V11" s="322"/>
      <c r="W11" s="322"/>
      <c r="X11" s="322"/>
      <c r="Y11" s="322"/>
    </row>
    <row r="12" spans="1:28" ht="17.149999999999999" customHeight="1">
      <c r="O12" s="229"/>
      <c r="P12" s="229"/>
      <c r="Q12" s="229"/>
      <c r="R12" s="229"/>
      <c r="S12" s="229"/>
      <c r="T12" s="229"/>
      <c r="U12" s="229"/>
      <c r="V12" s="229"/>
      <c r="W12" s="229"/>
      <c r="X12" s="229"/>
      <c r="Y12" s="229"/>
    </row>
    <row r="13" spans="1:28" ht="35.5" customHeight="1">
      <c r="A13" s="318" t="s">
        <v>376</v>
      </c>
      <c r="B13" s="318"/>
      <c r="C13" s="318"/>
      <c r="D13" s="318"/>
      <c r="E13" s="318"/>
      <c r="F13" s="318"/>
      <c r="G13" s="318"/>
      <c r="H13" s="318"/>
      <c r="I13" s="318"/>
      <c r="J13" s="318"/>
      <c r="K13" s="318"/>
      <c r="L13" s="318"/>
      <c r="M13" s="318"/>
      <c r="N13" s="318"/>
      <c r="O13" s="318"/>
      <c r="P13" s="318"/>
      <c r="Q13" s="318"/>
      <c r="R13" s="318"/>
      <c r="S13" s="318"/>
      <c r="T13" s="318"/>
      <c r="U13" s="318"/>
      <c r="V13" s="318"/>
      <c r="W13" s="318"/>
      <c r="X13" s="318"/>
      <c r="Y13" s="318"/>
    </row>
    <row r="14" spans="1:28" ht="21.65" customHeight="1">
      <c r="A14" s="330" t="s">
        <v>206</v>
      </c>
      <c r="B14" s="331"/>
      <c r="C14" s="327" t="s">
        <v>201</v>
      </c>
      <c r="D14" s="327"/>
      <c r="E14" s="327"/>
      <c r="F14" s="327"/>
      <c r="G14" s="332">
        <f>入力シート【基本情報】!E19</f>
        <v>0</v>
      </c>
      <c r="H14" s="333"/>
      <c r="I14" s="333"/>
      <c r="J14" s="333"/>
      <c r="K14" s="333"/>
      <c r="L14" s="333"/>
      <c r="M14" s="333"/>
      <c r="N14" s="333"/>
      <c r="O14" s="333"/>
      <c r="P14" s="333"/>
      <c r="Q14" s="333"/>
      <c r="R14" s="333"/>
      <c r="S14" s="333"/>
      <c r="T14" s="333"/>
      <c r="U14" s="333"/>
      <c r="V14" s="333"/>
      <c r="W14" s="333"/>
      <c r="X14" s="333"/>
      <c r="Y14" s="333"/>
    </row>
    <row r="15" spans="1:28" ht="21.65" customHeight="1">
      <c r="A15" s="331"/>
      <c r="B15" s="331"/>
      <c r="C15" s="327" t="s">
        <v>203</v>
      </c>
      <c r="D15" s="327"/>
      <c r="E15" s="327"/>
      <c r="F15" s="327"/>
      <c r="G15" s="332">
        <f>入力シート【基本情報】!E20</f>
        <v>0</v>
      </c>
      <c r="H15" s="333"/>
      <c r="I15" s="333"/>
      <c r="J15" s="333"/>
      <c r="K15" s="333"/>
      <c r="L15" s="333"/>
      <c r="M15" s="333"/>
      <c r="N15" s="333"/>
      <c r="O15" s="333"/>
      <c r="P15" s="333"/>
      <c r="Q15" s="333"/>
      <c r="R15" s="333"/>
      <c r="S15" s="333"/>
      <c r="T15" s="333"/>
      <c r="U15" s="333"/>
      <c r="V15" s="333"/>
      <c r="W15" s="333"/>
      <c r="X15" s="333"/>
      <c r="Y15" s="333"/>
    </row>
    <row r="16" spans="1:28" ht="21.65" customHeight="1">
      <c r="A16" s="331"/>
      <c r="B16" s="331"/>
      <c r="C16" s="327" t="s">
        <v>308</v>
      </c>
      <c r="D16" s="327"/>
      <c r="E16" s="327"/>
      <c r="F16" s="327"/>
      <c r="G16" s="332">
        <f>入力シート【基本情報】!E21</f>
        <v>0</v>
      </c>
      <c r="H16" s="333"/>
      <c r="I16" s="333"/>
      <c r="J16" s="333"/>
      <c r="K16" s="333"/>
      <c r="L16" s="333"/>
      <c r="M16" s="333"/>
      <c r="N16" s="333"/>
      <c r="O16" s="333"/>
      <c r="P16" s="333"/>
      <c r="Q16" s="333"/>
      <c r="R16" s="333"/>
      <c r="S16" s="333"/>
      <c r="T16" s="333"/>
      <c r="U16" s="333"/>
      <c r="V16" s="333"/>
      <c r="W16" s="333"/>
      <c r="X16" s="333"/>
      <c r="Y16" s="333"/>
    </row>
    <row r="17" spans="1:25" ht="21.65" customHeight="1">
      <c r="A17" s="331"/>
      <c r="B17" s="331"/>
      <c r="C17" s="327" t="s">
        <v>204</v>
      </c>
      <c r="D17" s="327"/>
      <c r="E17" s="327"/>
      <c r="F17" s="327"/>
      <c r="G17" s="332">
        <f>入力シート【基本情報】!E22</f>
        <v>0</v>
      </c>
      <c r="H17" s="333"/>
      <c r="I17" s="333"/>
      <c r="J17" s="333"/>
      <c r="K17" s="333"/>
      <c r="L17" s="333"/>
      <c r="M17" s="333"/>
      <c r="N17" s="333"/>
      <c r="O17" s="333"/>
      <c r="P17" s="333"/>
      <c r="Q17" s="333"/>
      <c r="R17" s="333"/>
      <c r="S17" s="333"/>
      <c r="T17" s="333"/>
      <c r="U17" s="333"/>
      <c r="V17" s="333"/>
      <c r="W17" s="333"/>
      <c r="X17" s="333"/>
      <c r="Y17" s="333"/>
    </row>
    <row r="18" spans="1:25" ht="21.65" customHeight="1">
      <c r="A18" s="331"/>
      <c r="B18" s="331"/>
      <c r="C18" s="328" t="s">
        <v>205</v>
      </c>
      <c r="D18" s="328"/>
      <c r="E18" s="328"/>
      <c r="F18" s="328"/>
      <c r="G18" s="334">
        <f>入力シート【基本情報】!E23</f>
        <v>0</v>
      </c>
      <c r="H18" s="335"/>
      <c r="I18" s="335"/>
      <c r="J18" s="335"/>
      <c r="K18" s="335"/>
      <c r="L18" s="335"/>
      <c r="M18" s="335"/>
      <c r="N18" s="335"/>
      <c r="O18" s="335"/>
      <c r="P18" s="335"/>
      <c r="Q18" s="335"/>
      <c r="R18" s="335"/>
      <c r="S18" s="335"/>
      <c r="T18" s="335"/>
      <c r="U18" s="335"/>
      <c r="V18" s="335"/>
      <c r="W18" s="335"/>
      <c r="X18" s="335"/>
      <c r="Y18" s="335"/>
    </row>
    <row r="19" spans="1:25" ht="21.65" customHeight="1">
      <c r="A19" s="331"/>
      <c r="B19" s="331"/>
      <c r="C19" s="329" t="s">
        <v>202</v>
      </c>
      <c r="D19" s="329"/>
      <c r="E19" s="329"/>
      <c r="F19" s="329"/>
      <c r="G19" s="337">
        <f>入力シート【基本情報】!E24</f>
        <v>0</v>
      </c>
      <c r="H19" s="338"/>
      <c r="I19" s="338"/>
      <c r="J19" s="338"/>
      <c r="K19" s="338"/>
      <c r="L19" s="338"/>
      <c r="M19" s="338"/>
      <c r="N19" s="338"/>
      <c r="O19" s="338"/>
      <c r="P19" s="338"/>
      <c r="Q19" s="338"/>
      <c r="R19" s="338"/>
      <c r="S19" s="338"/>
      <c r="T19" s="338"/>
      <c r="U19" s="338"/>
      <c r="V19" s="338"/>
      <c r="W19" s="338"/>
      <c r="X19" s="338"/>
      <c r="Y19" s="338"/>
    </row>
    <row r="20" spans="1:25" ht="18" customHeight="1">
      <c r="A20" s="231" t="s">
        <v>207</v>
      </c>
      <c r="B20" s="339" t="s">
        <v>208</v>
      </c>
      <c r="C20" s="339"/>
      <c r="D20" s="339"/>
      <c r="E20" s="339"/>
      <c r="F20" s="339"/>
      <c r="G20" s="339"/>
      <c r="H20" s="339"/>
      <c r="I20" s="339"/>
      <c r="J20" s="339"/>
      <c r="K20" s="339"/>
      <c r="L20" s="339"/>
      <c r="M20" s="339"/>
      <c r="N20" s="339"/>
      <c r="O20" s="339"/>
      <c r="P20" s="339"/>
      <c r="Q20" s="339"/>
      <c r="R20" s="339"/>
      <c r="S20" s="339"/>
      <c r="T20" s="339"/>
      <c r="U20" s="339"/>
      <c r="V20" s="339"/>
      <c r="W20" s="339"/>
      <c r="X20" s="339"/>
      <c r="Y20" s="339"/>
    </row>
    <row r="21" spans="1:25" ht="18" customHeight="1">
      <c r="B21" s="314"/>
      <c r="C21" s="314"/>
      <c r="D21" s="314"/>
      <c r="E21" s="314"/>
      <c r="F21" s="314"/>
      <c r="G21" s="314"/>
      <c r="H21" s="314"/>
      <c r="I21" s="314"/>
      <c r="J21" s="314"/>
      <c r="K21" s="314"/>
      <c r="L21" s="314"/>
      <c r="M21" s="314"/>
      <c r="N21" s="314"/>
      <c r="O21" s="314"/>
      <c r="P21" s="314"/>
      <c r="Q21" s="314"/>
      <c r="R21" s="314"/>
      <c r="S21" s="314"/>
      <c r="T21" s="314"/>
      <c r="U21" s="314"/>
      <c r="V21" s="314"/>
      <c r="W21" s="314"/>
      <c r="X21" s="314"/>
      <c r="Y21" s="314"/>
    </row>
    <row r="22" spans="1:25" ht="18" customHeight="1">
      <c r="A22" s="231" t="s">
        <v>207</v>
      </c>
      <c r="B22" s="314" t="s">
        <v>209</v>
      </c>
      <c r="C22" s="314"/>
      <c r="D22" s="314"/>
      <c r="E22" s="314"/>
      <c r="F22" s="314"/>
      <c r="G22" s="314"/>
      <c r="H22" s="314"/>
      <c r="I22" s="314"/>
      <c r="J22" s="314"/>
      <c r="K22" s="314"/>
      <c r="L22" s="314"/>
      <c r="M22" s="314"/>
      <c r="N22" s="314"/>
      <c r="O22" s="314"/>
      <c r="P22" s="314"/>
      <c r="Q22" s="314"/>
      <c r="R22" s="314"/>
      <c r="S22" s="314"/>
      <c r="T22" s="314"/>
      <c r="U22" s="314"/>
      <c r="V22" s="314"/>
      <c r="W22" s="314"/>
      <c r="X22" s="314"/>
      <c r="Y22" s="314"/>
    </row>
    <row r="23" spans="1:25" ht="18" customHeight="1">
      <c r="B23" s="314"/>
      <c r="C23" s="314"/>
      <c r="D23" s="314"/>
      <c r="E23" s="314"/>
      <c r="F23" s="314"/>
      <c r="G23" s="314"/>
      <c r="H23" s="314"/>
      <c r="I23" s="314"/>
      <c r="J23" s="314"/>
      <c r="K23" s="314"/>
      <c r="L23" s="314"/>
      <c r="M23" s="314"/>
      <c r="N23" s="314"/>
      <c r="O23" s="314"/>
      <c r="P23" s="314"/>
      <c r="Q23" s="314"/>
      <c r="R23" s="314"/>
      <c r="S23" s="314"/>
      <c r="T23" s="314"/>
      <c r="U23" s="314"/>
      <c r="V23" s="314"/>
      <c r="W23" s="314"/>
      <c r="X23" s="314"/>
      <c r="Y23" s="314"/>
    </row>
    <row r="24" spans="1:25" ht="18" customHeight="1"/>
    <row r="25" spans="1:25" ht="18" customHeight="1">
      <c r="A25" s="336" t="s">
        <v>210</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row>
    <row r="26" spans="1:25" ht="18" customHeight="1">
      <c r="A26" s="324" t="s">
        <v>211</v>
      </c>
      <c r="B26" s="325"/>
      <c r="C26" s="325"/>
      <c r="D26" s="325"/>
      <c r="E26" s="325"/>
      <c r="F26" s="325"/>
      <c r="G26" s="325"/>
      <c r="H26" s="325"/>
      <c r="I26" s="325"/>
      <c r="J26" s="325"/>
      <c r="K26" s="325"/>
      <c r="L26" s="325"/>
      <c r="M26" s="325"/>
      <c r="N26" s="325"/>
      <c r="O26" s="325"/>
      <c r="P26" s="325"/>
      <c r="Q26" s="325"/>
      <c r="R26" s="325"/>
      <c r="S26" s="325"/>
      <c r="T26" s="325"/>
      <c r="U26" s="325"/>
      <c r="V26" s="325"/>
      <c r="W26" s="325"/>
      <c r="X26" s="325"/>
      <c r="Y26" s="326"/>
    </row>
    <row r="27" spans="1:25" ht="18" customHeight="1">
      <c r="A27" s="251"/>
      <c r="Y27" s="252"/>
    </row>
    <row r="28" spans="1:25" ht="18" customHeight="1">
      <c r="A28" s="251"/>
      <c r="H28" s="321" t="s">
        <v>2</v>
      </c>
      <c r="I28" s="321"/>
      <c r="J28" s="321"/>
      <c r="L28" s="317" t="str">
        <f>IF(入力シート【基本情報】!$E$16="希望する",口座振替依頼書!L6,"")</f>
        <v/>
      </c>
      <c r="M28" s="317"/>
      <c r="N28" s="317" t="s">
        <v>212</v>
      </c>
      <c r="O28" s="317"/>
      <c r="P28" s="317"/>
      <c r="Q28" s="317"/>
      <c r="R28" s="317"/>
      <c r="S28" s="317"/>
      <c r="T28" s="317"/>
      <c r="U28" s="317"/>
      <c r="V28" s="317"/>
      <c r="W28" s="317"/>
      <c r="X28" s="317"/>
      <c r="Y28" s="323"/>
    </row>
    <row r="29" spans="1:25" ht="18" customHeight="1">
      <c r="A29" s="251"/>
      <c r="L29" s="317" t="str">
        <f>IF(入力シート【基本情報】!$E$16="希望する",口座振替依頼書!L7,"")</f>
        <v/>
      </c>
      <c r="M29" s="317"/>
      <c r="N29" s="317" t="s">
        <v>212</v>
      </c>
      <c r="O29" s="317"/>
      <c r="P29" s="317"/>
      <c r="Q29" s="317"/>
      <c r="R29" s="317"/>
      <c r="S29" s="317"/>
      <c r="T29" s="317"/>
      <c r="U29" s="317"/>
      <c r="V29" s="317"/>
      <c r="W29" s="317"/>
      <c r="X29" s="317"/>
      <c r="Y29" s="323"/>
    </row>
    <row r="30" spans="1:25" ht="17.149999999999999" customHeight="1">
      <c r="A30" s="251"/>
      <c r="L30" s="317" t="str">
        <f>IF(入力シート【基本情報】!$E$16="希望する",口座振替依頼書!L8,"")</f>
        <v/>
      </c>
      <c r="M30" s="317"/>
      <c r="N30" s="317" t="s">
        <v>212</v>
      </c>
      <c r="O30" s="317"/>
      <c r="P30" s="317"/>
      <c r="Q30" s="317"/>
      <c r="R30" s="317"/>
      <c r="S30" s="317"/>
      <c r="T30" s="317"/>
      <c r="U30" s="317"/>
      <c r="V30" s="317"/>
      <c r="W30" s="317"/>
      <c r="X30" s="317"/>
      <c r="Y30" s="323"/>
    </row>
    <row r="31" spans="1:25" ht="17.149999999999999" customHeight="1">
      <c r="A31" s="251"/>
      <c r="L31" s="317" t="str">
        <f>IF(入力シート【基本情報】!$E$16="希望する",口座振替依頼書!L9,"")</f>
        <v/>
      </c>
      <c r="M31" s="317"/>
      <c r="N31" s="317" t="s">
        <v>212</v>
      </c>
      <c r="O31" s="317"/>
      <c r="P31" s="317"/>
      <c r="Q31" s="317"/>
      <c r="R31" s="317"/>
      <c r="S31" s="317"/>
      <c r="T31" s="317"/>
      <c r="U31" s="317"/>
      <c r="V31" s="317"/>
      <c r="W31" s="317"/>
      <c r="X31" s="317"/>
      <c r="Y31" s="323"/>
    </row>
    <row r="32" spans="1:25" ht="17.149999999999999" customHeight="1">
      <c r="A32" s="251"/>
      <c r="L32" s="317" t="str">
        <f>IF(入力シート【基本情報】!$E$16="希望する",口座振替依頼書!L10,"")</f>
        <v/>
      </c>
      <c r="M32" s="317"/>
      <c r="N32" s="317" t="s">
        <v>212</v>
      </c>
      <c r="O32" s="317"/>
      <c r="P32" s="317"/>
      <c r="Q32" s="317"/>
      <c r="R32" s="317"/>
      <c r="S32" s="317"/>
      <c r="T32" s="317"/>
      <c r="U32" s="317"/>
      <c r="V32" s="317"/>
      <c r="W32" s="317"/>
      <c r="X32" s="317"/>
      <c r="Y32" s="323"/>
    </row>
    <row r="33" spans="1:25" ht="17.149999999999999" customHeight="1">
      <c r="A33" s="251"/>
      <c r="Y33" s="252"/>
    </row>
    <row r="34" spans="1:25" ht="17.149999999999999" customHeight="1">
      <c r="A34" s="340" t="s">
        <v>378</v>
      </c>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2"/>
    </row>
    <row r="35" spans="1:25" ht="17.149999999999999" customHeight="1">
      <c r="A35" s="340"/>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2"/>
    </row>
    <row r="36" spans="1:25" ht="17.149999999999999" customHeight="1">
      <c r="A36" s="285"/>
      <c r="B36" s="237"/>
      <c r="C36" s="237"/>
      <c r="D36" s="237"/>
      <c r="E36" s="237"/>
      <c r="F36" s="237"/>
      <c r="G36" s="237"/>
      <c r="H36" s="237"/>
      <c r="I36" s="237"/>
      <c r="J36" s="237"/>
      <c r="K36" s="237"/>
      <c r="L36" s="237"/>
      <c r="M36" s="237"/>
      <c r="N36" s="237"/>
      <c r="O36" s="237"/>
      <c r="P36" s="237"/>
      <c r="Q36" s="237"/>
      <c r="R36" s="237"/>
      <c r="S36" s="237"/>
      <c r="T36" s="237"/>
      <c r="U36" s="237"/>
      <c r="V36" s="237"/>
      <c r="W36" s="237"/>
      <c r="X36" s="237"/>
      <c r="Y36" s="286"/>
    </row>
    <row r="37" spans="1:25" ht="17.149999999999999" customHeight="1">
      <c r="A37" s="251"/>
      <c r="B37" s="343" t="s">
        <v>213</v>
      </c>
      <c r="C37" s="344"/>
      <c r="D37" s="344"/>
      <c r="E37" s="344"/>
      <c r="F37" s="344"/>
      <c r="G37" s="344"/>
      <c r="H37" s="344"/>
      <c r="I37" s="345"/>
      <c r="Y37" s="252"/>
    </row>
    <row r="38" spans="1:25" ht="17.149999999999999" customHeight="1">
      <c r="A38" s="251"/>
      <c r="B38" s="346" t="s">
        <v>214</v>
      </c>
      <c r="C38" s="346"/>
      <c r="D38" s="346"/>
      <c r="E38" s="317"/>
      <c r="F38" s="317"/>
      <c r="G38" s="317"/>
      <c r="H38" s="317"/>
      <c r="I38" s="317"/>
      <c r="J38" s="317"/>
      <c r="K38" s="317"/>
      <c r="L38" s="317"/>
      <c r="M38" s="317"/>
      <c r="N38" s="317"/>
      <c r="O38" s="317"/>
      <c r="P38" s="317"/>
      <c r="Q38" s="317"/>
      <c r="R38" s="317"/>
      <c r="S38" s="317"/>
      <c r="T38" s="317"/>
      <c r="U38" s="317"/>
      <c r="V38" s="317"/>
      <c r="W38" s="317"/>
      <c r="X38" s="317"/>
      <c r="Y38" s="323"/>
    </row>
    <row r="39" spans="1:25" ht="17.149999999999999" customHeight="1">
      <c r="A39" s="253"/>
      <c r="B39" s="347" t="s">
        <v>215</v>
      </c>
      <c r="C39" s="347"/>
      <c r="D39" s="347"/>
      <c r="E39" s="347"/>
      <c r="F39" s="347"/>
      <c r="G39" s="347"/>
      <c r="H39" s="347"/>
      <c r="I39" s="347"/>
      <c r="J39" s="347"/>
      <c r="K39" s="347"/>
      <c r="L39" s="347"/>
      <c r="M39" s="347"/>
      <c r="N39" s="347"/>
      <c r="O39" s="347"/>
      <c r="P39" s="347"/>
      <c r="Q39" s="347"/>
      <c r="R39" s="347"/>
      <c r="S39" s="347"/>
      <c r="T39" s="347"/>
      <c r="U39" s="347"/>
      <c r="V39" s="347"/>
      <c r="W39" s="347"/>
      <c r="X39" s="347"/>
      <c r="Y39" s="348"/>
    </row>
  </sheetData>
  <mergeCells count="40">
    <mergeCell ref="L32:Y32"/>
    <mergeCell ref="A34:Y35"/>
    <mergeCell ref="B37:I37"/>
    <mergeCell ref="B38:D38"/>
    <mergeCell ref="B39:D39"/>
    <mergeCell ref="E38:Y38"/>
    <mergeCell ref="E39:Y39"/>
    <mergeCell ref="A26:Y26"/>
    <mergeCell ref="C15:F15"/>
    <mergeCell ref="C16:F16"/>
    <mergeCell ref="C17:F17"/>
    <mergeCell ref="C18:F18"/>
    <mergeCell ref="C19:F19"/>
    <mergeCell ref="A14:B19"/>
    <mergeCell ref="C14:F14"/>
    <mergeCell ref="G14:Y14"/>
    <mergeCell ref="G15:Y15"/>
    <mergeCell ref="G16:Y16"/>
    <mergeCell ref="G17:Y17"/>
    <mergeCell ref="G18:Y18"/>
    <mergeCell ref="A25:Y25"/>
    <mergeCell ref="G19:Y19"/>
    <mergeCell ref="B20:Y21"/>
    <mergeCell ref="L30:Y30"/>
    <mergeCell ref="L31:Y31"/>
    <mergeCell ref="H28:J28"/>
    <mergeCell ref="L28:Y28"/>
    <mergeCell ref="L29:Y29"/>
    <mergeCell ref="B22:Y23"/>
    <mergeCell ref="A2:Y2"/>
    <mergeCell ref="A1:Y1"/>
    <mergeCell ref="L8:Y8"/>
    <mergeCell ref="A13:Y13"/>
    <mergeCell ref="Q4:Y4"/>
    <mergeCell ref="A3:Y3"/>
    <mergeCell ref="H6:J6"/>
    <mergeCell ref="L11:Y11"/>
    <mergeCell ref="L10:Y10"/>
    <mergeCell ref="L6:AB6"/>
    <mergeCell ref="L7:AB7"/>
  </mergeCells>
  <phoneticPr fontId="1"/>
  <pageMargins left="0.78740157480314965" right="0.59055118110236227" top="0.94488188976377963"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交付申請→</vt:lpstr>
      <vt:lpstr>入力シート【基本情報】</vt:lpstr>
      <vt:lpstr>入力シート【申請内容】</vt:lpstr>
      <vt:lpstr>第１号様式_事前着手届</vt:lpstr>
      <vt:lpstr>第２号様式_交付申請書</vt:lpstr>
      <vt:lpstr>第２号様式別紙１ 所要額調書</vt:lpstr>
      <vt:lpstr>第２号様式別紙２_算出基礎資料</vt:lpstr>
      <vt:lpstr>第2号様式別紙３_事業計画書</vt:lpstr>
      <vt:lpstr>口座振替依頼書</vt:lpstr>
      <vt:lpstr>(システムの場合)補助対象期間計算表</vt:lpstr>
      <vt:lpstr>（賃上げの場合）賃上げ計算書</vt:lpstr>
      <vt:lpstr>変更・中止→</vt:lpstr>
      <vt:lpstr>第３号様式_変更承認申請書</vt:lpstr>
      <vt:lpstr>第４号様式_中止（廃止）承認申請書</vt:lpstr>
      <vt:lpstr>実績報告→</vt:lpstr>
      <vt:lpstr>第５号様式_実績報告書</vt:lpstr>
      <vt:lpstr>第７号様式_取得財産管理台帳</vt:lpstr>
      <vt:lpstr>その他→</vt:lpstr>
      <vt:lpstr>第６号様式_消費税に係る報告書 </vt:lpstr>
      <vt:lpstr>第8号様式_取得財産処分申請書</vt:lpstr>
      <vt:lpstr>リスト</vt:lpstr>
      <vt:lpstr>'(システムの場合)補助対象期間計算表'!Print_Area</vt:lpstr>
      <vt:lpstr>口座振替依頼書!Print_Area</vt:lpstr>
      <vt:lpstr>第１号様式_事前着手届!Print_Area</vt:lpstr>
      <vt:lpstr>第２号様式_交付申請書!Print_Area</vt:lpstr>
      <vt:lpstr>'第２号様式別紙１ 所要額調書'!Print_Area</vt:lpstr>
      <vt:lpstr>第２号様式別紙２_算出基礎資料!Print_Area</vt:lpstr>
      <vt:lpstr>第2号様式別紙３_事業計画書!Print_Area</vt:lpstr>
      <vt:lpstr>第３号様式_変更承認申請書!Print_Area</vt:lpstr>
      <vt:lpstr>'第４号様式_中止（廃止）承認申請書'!Print_Area</vt:lpstr>
      <vt:lpstr>第５号様式_実績報告書!Print_Area</vt:lpstr>
      <vt:lpstr>'第６号様式_消費税に係る報告書 '!Print_Area</vt:lpstr>
      <vt:lpstr>第７号様式_取得財産管理台帳!Print_Area</vt:lpstr>
      <vt:lpstr>第8号様式_取得財産処分申請書!Print_Area</vt:lpstr>
      <vt:lpstr>入力シート【基本情報】!Print_Area</vt:lpstr>
      <vt:lpstr>入力シート【申請内容】!Print_Area</vt:lpstr>
      <vt:lpstr>'第２号様式別紙１ 所要額調書'!Print_Titles</vt:lpstr>
      <vt:lpstr>バックオフィス_種類</vt:lpstr>
      <vt:lpstr>バックオフィス_中止</vt:lpstr>
      <vt:lpstr>設備等導入_種類</vt:lpstr>
      <vt:lpstr>設備等導入_処遇</vt:lpstr>
      <vt:lpstr>設備等導入_中止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小谷　慎太</dc:creator>
  <cp:lastModifiedBy>小谷　慎太</cp:lastModifiedBy>
  <cp:lastPrinted>2026-06-11T09:18:47Z</cp:lastPrinted>
  <dcterms:created xsi:type="dcterms:W3CDTF">2025-03-04T03:28:26Z</dcterms:created>
  <dcterms:modified xsi:type="dcterms:W3CDTF">2026-06-23T07:33:44Z</dcterms:modified>
</cp:coreProperties>
</file>