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Jm0026-smb1\農林水産部\各課専用\林業振興課\☆木材産業担当\R05\005 事業実施\03 建物型・非住宅タイプ\00_要領関係\01_R504要領・運用改正\施行\"/>
    </mc:Choice>
  </mc:AlternateContent>
  <xr:revisionPtr revIDLastSave="0" documentId="13_ncr:1_{8B651425-FD60-449D-9C15-84B7712DCDB5}" xr6:coauthVersionLast="36" xr6:coauthVersionMax="47" xr10:uidLastSave="{00000000-0000-0000-0000-000000000000}"/>
  <bookViews>
    <workbookView xWindow="0" yWindow="0" windowWidth="19200" windowHeight="8080" xr2:uid="{00000000-000D-0000-FFFF-FFFF00000000}"/>
  </bookViews>
  <sheets>
    <sheet name="補助額計算書" sheetId="8" r:id="rId1"/>
    <sheet name="補助額計算書（記載例）" sheetId="6" r:id="rId2"/>
    <sheet name="リスト" sheetId="7" state="hidden" r:id="rId3"/>
  </sheets>
  <definedNames>
    <definedName name="_xlnm.Print_Area" localSheetId="0">補助額計算書!$A$1:$J$68</definedName>
    <definedName name="_xlnm.Print_Area" localSheetId="1">'補助額計算書（記載例）'!$A$1:$J$68</definedName>
    <definedName name="_xlnm.Print_Titles" localSheetId="0">補助額計算書!$14:$17</definedName>
    <definedName name="_xlnm.Print_Titles" localSheetId="1">'補助額計算書（記載例）'!$14:$17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  <c r="T62" i="8" l="1"/>
  <c r="S62" i="8"/>
  <c r="R62" i="8"/>
  <c r="Q62" i="8"/>
  <c r="P62" i="8"/>
  <c r="O62" i="8"/>
  <c r="N62" i="8"/>
  <c r="M62" i="8"/>
  <c r="L62" i="8"/>
  <c r="J62" i="8"/>
  <c r="H62" i="8"/>
  <c r="T61" i="8"/>
  <c r="S61" i="8"/>
  <c r="R61" i="8"/>
  <c r="Q61" i="8"/>
  <c r="P61" i="8"/>
  <c r="O61" i="8"/>
  <c r="N61" i="8"/>
  <c r="M61" i="8"/>
  <c r="L61" i="8"/>
  <c r="J61" i="8"/>
  <c r="H61" i="8"/>
  <c r="T60" i="8"/>
  <c r="S60" i="8"/>
  <c r="R60" i="8"/>
  <c r="Q60" i="8"/>
  <c r="P60" i="8"/>
  <c r="O60" i="8"/>
  <c r="N60" i="8"/>
  <c r="M60" i="8"/>
  <c r="L60" i="8"/>
  <c r="J60" i="8"/>
  <c r="H60" i="8"/>
  <c r="T59" i="8"/>
  <c r="S59" i="8"/>
  <c r="R59" i="8"/>
  <c r="Q59" i="8"/>
  <c r="P59" i="8"/>
  <c r="O59" i="8"/>
  <c r="N59" i="8"/>
  <c r="M59" i="8"/>
  <c r="L59" i="8"/>
  <c r="J59" i="8"/>
  <c r="H59" i="8"/>
  <c r="T58" i="8"/>
  <c r="S58" i="8"/>
  <c r="R58" i="8"/>
  <c r="Q58" i="8"/>
  <c r="P58" i="8"/>
  <c r="O58" i="8"/>
  <c r="N58" i="8"/>
  <c r="M58" i="8"/>
  <c r="L58" i="8"/>
  <c r="J58" i="8"/>
  <c r="H58" i="8"/>
  <c r="T57" i="8"/>
  <c r="S57" i="8"/>
  <c r="R57" i="8"/>
  <c r="Q57" i="8"/>
  <c r="P57" i="8"/>
  <c r="O57" i="8"/>
  <c r="N57" i="8"/>
  <c r="M57" i="8"/>
  <c r="L57" i="8"/>
  <c r="J57" i="8"/>
  <c r="H57" i="8"/>
  <c r="T56" i="8"/>
  <c r="S56" i="8"/>
  <c r="R56" i="8"/>
  <c r="Q56" i="8"/>
  <c r="P56" i="8"/>
  <c r="O56" i="8"/>
  <c r="N56" i="8"/>
  <c r="M56" i="8"/>
  <c r="L56" i="8"/>
  <c r="J56" i="8"/>
  <c r="H56" i="8"/>
  <c r="T55" i="8"/>
  <c r="S55" i="8"/>
  <c r="R55" i="8"/>
  <c r="Q55" i="8"/>
  <c r="P55" i="8"/>
  <c r="O55" i="8"/>
  <c r="N55" i="8"/>
  <c r="M55" i="8"/>
  <c r="L55" i="8"/>
  <c r="J55" i="8"/>
  <c r="H55" i="8"/>
  <c r="T54" i="8"/>
  <c r="S54" i="8"/>
  <c r="R54" i="8"/>
  <c r="Q54" i="8"/>
  <c r="P54" i="8"/>
  <c r="O54" i="8"/>
  <c r="N54" i="8"/>
  <c r="M54" i="8"/>
  <c r="L54" i="8"/>
  <c r="J54" i="8"/>
  <c r="H54" i="8"/>
  <c r="T53" i="8"/>
  <c r="S53" i="8"/>
  <c r="R53" i="8"/>
  <c r="Q53" i="8"/>
  <c r="P53" i="8"/>
  <c r="O53" i="8"/>
  <c r="N53" i="8"/>
  <c r="M53" i="8"/>
  <c r="L53" i="8"/>
  <c r="J53" i="8"/>
  <c r="H53" i="8"/>
  <c r="T52" i="8"/>
  <c r="S52" i="8"/>
  <c r="R52" i="8"/>
  <c r="Q52" i="8"/>
  <c r="P52" i="8"/>
  <c r="O52" i="8"/>
  <c r="N52" i="8"/>
  <c r="M52" i="8"/>
  <c r="L52" i="8"/>
  <c r="J52" i="8"/>
  <c r="H52" i="8"/>
  <c r="T51" i="8"/>
  <c r="S51" i="8"/>
  <c r="R51" i="8"/>
  <c r="Q51" i="8"/>
  <c r="P51" i="8"/>
  <c r="O51" i="8"/>
  <c r="N51" i="8"/>
  <c r="M51" i="8"/>
  <c r="L51" i="8"/>
  <c r="J51" i="8"/>
  <c r="H51" i="8"/>
  <c r="T50" i="8"/>
  <c r="S50" i="8"/>
  <c r="R50" i="8"/>
  <c r="Q50" i="8"/>
  <c r="P50" i="8"/>
  <c r="O50" i="8"/>
  <c r="N50" i="8"/>
  <c r="M50" i="8"/>
  <c r="L50" i="8"/>
  <c r="J50" i="8"/>
  <c r="H50" i="8"/>
  <c r="T49" i="8"/>
  <c r="S49" i="8"/>
  <c r="R49" i="8"/>
  <c r="Q49" i="8"/>
  <c r="P49" i="8"/>
  <c r="O49" i="8"/>
  <c r="N49" i="8"/>
  <c r="M49" i="8"/>
  <c r="L49" i="8"/>
  <c r="J49" i="8"/>
  <c r="H49" i="8"/>
  <c r="T48" i="8"/>
  <c r="S48" i="8"/>
  <c r="R48" i="8"/>
  <c r="Q48" i="8"/>
  <c r="P48" i="8"/>
  <c r="O48" i="8"/>
  <c r="N48" i="8"/>
  <c r="M48" i="8"/>
  <c r="L48" i="8"/>
  <c r="J48" i="8"/>
  <c r="H48" i="8"/>
  <c r="T47" i="8"/>
  <c r="S47" i="8"/>
  <c r="R47" i="8"/>
  <c r="Q47" i="8"/>
  <c r="P47" i="8"/>
  <c r="O47" i="8"/>
  <c r="N47" i="8"/>
  <c r="M47" i="8"/>
  <c r="L47" i="8"/>
  <c r="J47" i="8"/>
  <c r="H47" i="8"/>
  <c r="T46" i="8"/>
  <c r="S46" i="8"/>
  <c r="R46" i="8"/>
  <c r="Q46" i="8"/>
  <c r="P46" i="8"/>
  <c r="O46" i="8"/>
  <c r="N46" i="8"/>
  <c r="M46" i="8"/>
  <c r="L46" i="8"/>
  <c r="J46" i="8"/>
  <c r="H46" i="8"/>
  <c r="T45" i="8"/>
  <c r="S45" i="8"/>
  <c r="R45" i="8"/>
  <c r="Q45" i="8"/>
  <c r="P45" i="8"/>
  <c r="O45" i="8"/>
  <c r="N45" i="8"/>
  <c r="M45" i="8"/>
  <c r="L45" i="8"/>
  <c r="J45" i="8"/>
  <c r="H45" i="8"/>
  <c r="T44" i="8"/>
  <c r="S44" i="8"/>
  <c r="R44" i="8"/>
  <c r="Q44" i="8"/>
  <c r="P44" i="8"/>
  <c r="O44" i="8"/>
  <c r="N44" i="8"/>
  <c r="M44" i="8"/>
  <c r="L44" i="8"/>
  <c r="J44" i="8"/>
  <c r="H44" i="8"/>
  <c r="T43" i="8"/>
  <c r="S43" i="8"/>
  <c r="R43" i="8"/>
  <c r="Q43" i="8"/>
  <c r="P43" i="8"/>
  <c r="O43" i="8"/>
  <c r="N43" i="8"/>
  <c r="M43" i="8"/>
  <c r="L43" i="8"/>
  <c r="J43" i="8"/>
  <c r="H43" i="8"/>
  <c r="T42" i="8"/>
  <c r="S42" i="8"/>
  <c r="R42" i="8"/>
  <c r="Q42" i="8"/>
  <c r="P42" i="8"/>
  <c r="O42" i="8"/>
  <c r="N42" i="8"/>
  <c r="M42" i="8"/>
  <c r="L42" i="8"/>
  <c r="J42" i="8"/>
  <c r="H42" i="8"/>
  <c r="T41" i="8"/>
  <c r="S41" i="8"/>
  <c r="R41" i="8"/>
  <c r="Q41" i="8"/>
  <c r="P41" i="8"/>
  <c r="O41" i="8"/>
  <c r="N41" i="8"/>
  <c r="M41" i="8"/>
  <c r="L41" i="8"/>
  <c r="J41" i="8"/>
  <c r="H41" i="8"/>
  <c r="T40" i="8"/>
  <c r="S40" i="8"/>
  <c r="R40" i="8"/>
  <c r="Q40" i="8"/>
  <c r="P40" i="8"/>
  <c r="O40" i="8"/>
  <c r="N40" i="8"/>
  <c r="M40" i="8"/>
  <c r="L40" i="8"/>
  <c r="J40" i="8"/>
  <c r="H40" i="8"/>
  <c r="T39" i="8"/>
  <c r="S39" i="8"/>
  <c r="R39" i="8"/>
  <c r="Q39" i="8"/>
  <c r="P39" i="8"/>
  <c r="O39" i="8"/>
  <c r="N39" i="8"/>
  <c r="M39" i="8"/>
  <c r="L39" i="8"/>
  <c r="J39" i="8"/>
  <c r="H39" i="8"/>
  <c r="T38" i="8"/>
  <c r="S38" i="8"/>
  <c r="R38" i="8"/>
  <c r="Q38" i="8"/>
  <c r="P38" i="8"/>
  <c r="O38" i="8"/>
  <c r="N38" i="8"/>
  <c r="M38" i="8"/>
  <c r="L38" i="8"/>
  <c r="J38" i="8"/>
  <c r="H38" i="8"/>
  <c r="T37" i="8"/>
  <c r="S37" i="8"/>
  <c r="R37" i="8"/>
  <c r="Q37" i="8"/>
  <c r="P37" i="8"/>
  <c r="O37" i="8"/>
  <c r="N37" i="8"/>
  <c r="M37" i="8"/>
  <c r="L37" i="8"/>
  <c r="J37" i="8"/>
  <c r="H37" i="8"/>
  <c r="T36" i="8"/>
  <c r="S36" i="8"/>
  <c r="R36" i="8"/>
  <c r="Q36" i="8"/>
  <c r="P36" i="8"/>
  <c r="O36" i="8"/>
  <c r="N36" i="8"/>
  <c r="M36" i="8"/>
  <c r="L36" i="8"/>
  <c r="J36" i="8"/>
  <c r="H36" i="8"/>
  <c r="T35" i="8"/>
  <c r="S35" i="8"/>
  <c r="R35" i="8"/>
  <c r="Q35" i="8"/>
  <c r="P35" i="8"/>
  <c r="O35" i="8"/>
  <c r="N35" i="8"/>
  <c r="M35" i="8"/>
  <c r="L35" i="8"/>
  <c r="J35" i="8"/>
  <c r="H35" i="8"/>
  <c r="T34" i="8"/>
  <c r="S34" i="8"/>
  <c r="R34" i="8"/>
  <c r="Q34" i="8"/>
  <c r="P34" i="8"/>
  <c r="O34" i="8"/>
  <c r="N34" i="8"/>
  <c r="M34" i="8"/>
  <c r="L34" i="8"/>
  <c r="J34" i="8"/>
  <c r="H34" i="8"/>
  <c r="T33" i="8"/>
  <c r="S33" i="8"/>
  <c r="R33" i="8"/>
  <c r="Q33" i="8"/>
  <c r="P33" i="8"/>
  <c r="O33" i="8"/>
  <c r="N33" i="8"/>
  <c r="M33" i="8"/>
  <c r="L33" i="8"/>
  <c r="J33" i="8"/>
  <c r="H33" i="8"/>
  <c r="T32" i="8"/>
  <c r="S32" i="8"/>
  <c r="R32" i="8"/>
  <c r="Q32" i="8"/>
  <c r="P32" i="8"/>
  <c r="O32" i="8"/>
  <c r="N32" i="8"/>
  <c r="M32" i="8"/>
  <c r="L32" i="8"/>
  <c r="J32" i="8"/>
  <c r="H32" i="8"/>
  <c r="T31" i="8"/>
  <c r="S31" i="8"/>
  <c r="R31" i="8"/>
  <c r="Q31" i="8"/>
  <c r="P31" i="8"/>
  <c r="O31" i="8"/>
  <c r="N31" i="8"/>
  <c r="M31" i="8"/>
  <c r="L31" i="8"/>
  <c r="J31" i="8"/>
  <c r="H31" i="8"/>
  <c r="T30" i="8"/>
  <c r="S30" i="8"/>
  <c r="R30" i="8"/>
  <c r="Q30" i="8"/>
  <c r="P30" i="8"/>
  <c r="O30" i="8"/>
  <c r="N30" i="8"/>
  <c r="M30" i="8"/>
  <c r="L30" i="8"/>
  <c r="J30" i="8"/>
  <c r="H30" i="8"/>
  <c r="T29" i="8"/>
  <c r="S29" i="8"/>
  <c r="R29" i="8"/>
  <c r="Q29" i="8"/>
  <c r="P29" i="8"/>
  <c r="O29" i="8"/>
  <c r="N29" i="8"/>
  <c r="M29" i="8"/>
  <c r="L29" i="8"/>
  <c r="J29" i="8"/>
  <c r="H29" i="8"/>
  <c r="T28" i="8"/>
  <c r="S28" i="8"/>
  <c r="R28" i="8"/>
  <c r="Q28" i="8"/>
  <c r="P28" i="8"/>
  <c r="O28" i="8"/>
  <c r="N28" i="8"/>
  <c r="M28" i="8"/>
  <c r="L28" i="8"/>
  <c r="J28" i="8"/>
  <c r="H28" i="8"/>
  <c r="T27" i="8"/>
  <c r="S27" i="8"/>
  <c r="R27" i="8"/>
  <c r="Q27" i="8"/>
  <c r="P27" i="8"/>
  <c r="O27" i="8"/>
  <c r="N27" i="8"/>
  <c r="M27" i="8"/>
  <c r="L27" i="8"/>
  <c r="J27" i="8"/>
  <c r="H27" i="8"/>
  <c r="T26" i="8"/>
  <c r="S26" i="8"/>
  <c r="R26" i="8"/>
  <c r="Q26" i="8"/>
  <c r="P26" i="8"/>
  <c r="O26" i="8"/>
  <c r="N26" i="8"/>
  <c r="M26" i="8"/>
  <c r="L26" i="8"/>
  <c r="J26" i="8"/>
  <c r="H26" i="8"/>
  <c r="T25" i="8"/>
  <c r="S25" i="8"/>
  <c r="R25" i="8"/>
  <c r="Q25" i="8"/>
  <c r="P25" i="8"/>
  <c r="O25" i="8"/>
  <c r="N25" i="8"/>
  <c r="M25" i="8"/>
  <c r="L25" i="8"/>
  <c r="J25" i="8"/>
  <c r="H25" i="8"/>
  <c r="T24" i="8"/>
  <c r="S24" i="8"/>
  <c r="R24" i="8"/>
  <c r="Q24" i="8"/>
  <c r="P24" i="8"/>
  <c r="O24" i="8"/>
  <c r="N24" i="8"/>
  <c r="M24" i="8"/>
  <c r="L24" i="8"/>
  <c r="J24" i="8"/>
  <c r="H24" i="8"/>
  <c r="T23" i="8"/>
  <c r="S23" i="8"/>
  <c r="R23" i="8"/>
  <c r="Q23" i="8"/>
  <c r="P23" i="8"/>
  <c r="O23" i="8"/>
  <c r="N23" i="8"/>
  <c r="M23" i="8"/>
  <c r="L23" i="8"/>
  <c r="J23" i="8"/>
  <c r="H23" i="8"/>
  <c r="T22" i="8"/>
  <c r="S22" i="8"/>
  <c r="R22" i="8"/>
  <c r="Q22" i="8"/>
  <c r="P22" i="8"/>
  <c r="O22" i="8"/>
  <c r="N22" i="8"/>
  <c r="M22" i="8"/>
  <c r="L22" i="8"/>
  <c r="J22" i="8"/>
  <c r="H22" i="8"/>
  <c r="T21" i="8"/>
  <c r="S21" i="8"/>
  <c r="R21" i="8"/>
  <c r="Q21" i="8"/>
  <c r="P21" i="8"/>
  <c r="O21" i="8"/>
  <c r="N21" i="8"/>
  <c r="M21" i="8"/>
  <c r="L21" i="8"/>
  <c r="H21" i="8" s="1"/>
  <c r="J21" i="8" s="1"/>
  <c r="T20" i="8"/>
  <c r="S20" i="8"/>
  <c r="R20" i="8"/>
  <c r="Q20" i="8"/>
  <c r="P20" i="8"/>
  <c r="O20" i="8"/>
  <c r="N20" i="8"/>
  <c r="M20" i="8"/>
  <c r="L20" i="8"/>
  <c r="H20" i="8" s="1"/>
  <c r="J20" i="8" s="1"/>
  <c r="T19" i="8"/>
  <c r="S19" i="8"/>
  <c r="R19" i="8"/>
  <c r="Q19" i="8"/>
  <c r="P19" i="8"/>
  <c r="O19" i="8"/>
  <c r="N19" i="8"/>
  <c r="M19" i="8"/>
  <c r="L19" i="8"/>
  <c r="H19" i="8" s="1"/>
  <c r="J19" i="8" s="1"/>
  <c r="T18" i="8"/>
  <c r="S18" i="8"/>
  <c r="R18" i="8"/>
  <c r="J8" i="8" s="1"/>
  <c r="Q18" i="8"/>
  <c r="P18" i="8"/>
  <c r="O18" i="8"/>
  <c r="N18" i="8"/>
  <c r="M18" i="8"/>
  <c r="L18" i="8"/>
  <c r="H18" i="8" s="1"/>
  <c r="J4" i="8"/>
  <c r="F11" i="8" l="1"/>
  <c r="J11" i="8"/>
  <c r="F10" i="8"/>
  <c r="J6" i="8"/>
  <c r="F7" i="8" s="1"/>
  <c r="J10" i="8"/>
  <c r="J18" i="8"/>
  <c r="F8" i="8"/>
  <c r="P18" i="6"/>
  <c r="F7" i="6"/>
  <c r="J20" i="6"/>
  <c r="E4" i="8" l="1"/>
  <c r="F6" i="8"/>
  <c r="E5" i="8" s="1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18" i="6"/>
  <c r="H18" i="6" s="1"/>
  <c r="Q19" i="6" l="1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18" i="6"/>
  <c r="P19" i="6"/>
  <c r="P20" i="6"/>
  <c r="P21" i="6"/>
  <c r="P22" i="6"/>
  <c r="P23" i="6"/>
  <c r="P24" i="6"/>
  <c r="F11" i="6" s="1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18" i="6"/>
  <c r="N19" i="6" l="1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18" i="6"/>
  <c r="L23" i="6"/>
  <c r="S18" i="6"/>
  <c r="J11" i="6" s="1"/>
  <c r="R18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2" i="6"/>
  <c r="L21" i="6"/>
  <c r="L20" i="6"/>
  <c r="L19" i="6"/>
  <c r="H19" i="6" s="1"/>
  <c r="Q18" i="6"/>
  <c r="L18" i="6"/>
  <c r="J4" i="6"/>
  <c r="H20" i="6" l="1"/>
  <c r="H21" i="6"/>
  <c r="J21" i="6" s="1"/>
  <c r="F10" i="6"/>
  <c r="J10" i="6"/>
  <c r="H23" i="6"/>
  <c r="J23" i="6" s="1"/>
  <c r="H22" i="6"/>
  <c r="J22" i="6" s="1"/>
  <c r="J19" i="6"/>
  <c r="J6" i="6"/>
  <c r="J8" i="6"/>
  <c r="F9" i="6" s="1"/>
  <c r="J18" i="6" l="1"/>
  <c r="F6" i="6" s="1"/>
  <c r="F8" i="6"/>
  <c r="E5" i="6" l="1"/>
  <c r="E4" i="6"/>
</calcChain>
</file>

<file path=xl/sharedStrings.xml><?xml version="1.0" encoding="utf-8"?>
<sst xmlns="http://schemas.openxmlformats.org/spreadsheetml/2006/main" count="106" uniqueCount="47">
  <si>
    <t>材積：</t>
    <rPh sb="0" eb="2">
      <t>ザイセキ</t>
    </rPh>
    <phoneticPr fontId="1"/>
  </si>
  <si>
    <t>ｳｯﾄﾞﾏｲﾚｰｼﾞCO2京都の木認証木材の補助額：</t>
    <rPh sb="22" eb="24">
      <t>ホジョ</t>
    </rPh>
    <rPh sb="24" eb="25">
      <t>ガク</t>
    </rPh>
    <phoneticPr fontId="1"/>
  </si>
  <si>
    <t>京都の木証明木材の補助額：</t>
    <rPh sb="0" eb="2">
      <t>キョウト</t>
    </rPh>
    <rPh sb="3" eb="4">
      <t>キ</t>
    </rPh>
    <rPh sb="4" eb="6">
      <t>ショウメイ</t>
    </rPh>
    <rPh sb="6" eb="8">
      <t>モクザイ</t>
    </rPh>
    <rPh sb="9" eb="12">
      <t>ホジョガク</t>
    </rPh>
    <phoneticPr fontId="1"/>
  </si>
  <si>
    <t>補助対象木材
部材名等</t>
    <rPh sb="0" eb="2">
      <t>ホジョ</t>
    </rPh>
    <rPh sb="2" eb="4">
      <t>タイショウ</t>
    </rPh>
    <rPh sb="4" eb="6">
      <t>モクザイ</t>
    </rPh>
    <rPh sb="7" eb="9">
      <t>ブザイ</t>
    </rPh>
    <rPh sb="9" eb="10">
      <t>メイ</t>
    </rPh>
    <rPh sb="10" eb="11">
      <t>トウ</t>
    </rPh>
    <phoneticPr fontId="1"/>
  </si>
  <si>
    <t>材積</t>
    <rPh sb="0" eb="2">
      <t>ザイセキ</t>
    </rPh>
    <phoneticPr fontId="1"/>
  </si>
  <si>
    <t>該当項目選択</t>
    <rPh sb="0" eb="2">
      <t>ガイトウ</t>
    </rPh>
    <rPh sb="2" eb="4">
      <t>コウモク</t>
    </rPh>
    <rPh sb="4" eb="6">
      <t>センタク</t>
    </rPh>
    <phoneticPr fontId="1"/>
  </si>
  <si>
    <t xml:space="preserve">補助率
</t>
    <rPh sb="0" eb="3">
      <t>ホジョリツ</t>
    </rPh>
    <phoneticPr fontId="1"/>
  </si>
  <si>
    <t>補助額</t>
    <rPh sb="0" eb="3">
      <t>ホジョガク</t>
    </rPh>
    <phoneticPr fontId="1"/>
  </si>
  <si>
    <t>補助率計算</t>
    <rPh sb="0" eb="3">
      <t>ホジョリツ</t>
    </rPh>
    <rPh sb="3" eb="5">
      <t>ケイサン</t>
    </rPh>
    <phoneticPr fontId="1"/>
  </si>
  <si>
    <t>加算分補助額計算</t>
    <rPh sb="0" eb="3">
      <t>カサンブン</t>
    </rPh>
    <rPh sb="3" eb="6">
      <t>ホジョガク</t>
    </rPh>
    <rPh sb="6" eb="8">
      <t>ケイサン</t>
    </rPh>
    <phoneticPr fontId="1"/>
  </si>
  <si>
    <t>材積計算</t>
    <rPh sb="0" eb="2">
      <t>ザイセキ</t>
    </rPh>
    <rPh sb="2" eb="4">
      <t>ケイサン</t>
    </rPh>
    <phoneticPr fontId="1"/>
  </si>
  <si>
    <t>（㎥）</t>
    <phoneticPr fontId="1"/>
  </si>
  <si>
    <t>（円）</t>
    <rPh sb="1" eb="2">
      <t>エン</t>
    </rPh>
    <phoneticPr fontId="1"/>
  </si>
  <si>
    <t>（％）</t>
    <phoneticPr fontId="1"/>
  </si>
  <si>
    <t>SCG</t>
    <phoneticPr fontId="1"/>
  </si>
  <si>
    <t>WMCO2</t>
    <phoneticPr fontId="1"/>
  </si>
  <si>
    <t>京都の木</t>
    <rPh sb="0" eb="2">
      <t>キョウト</t>
    </rPh>
    <rPh sb="3" eb="4">
      <t>キ</t>
    </rPh>
    <phoneticPr fontId="1"/>
  </si>
  <si>
    <r>
      <t>ｳｯﾄﾞﾏｲﾚｰｼﾞCO</t>
    </r>
    <r>
      <rPr>
        <vertAlign val="subscript"/>
        <sz val="11"/>
        <color theme="1"/>
        <rFont val="Yu Gothic"/>
        <family val="3"/>
        <charset val="128"/>
        <scheme val="minor"/>
      </rPr>
      <t>2</t>
    </r>
    <r>
      <rPr>
        <sz val="11"/>
        <color theme="1"/>
        <rFont val="Yu Gothic"/>
        <family val="2"/>
        <scheme val="minor"/>
      </rPr>
      <t>京都の木認証木材</t>
    </r>
    <rPh sb="13" eb="15">
      <t>キョウト</t>
    </rPh>
    <rPh sb="16" eb="17">
      <t>キ</t>
    </rPh>
    <rPh sb="17" eb="19">
      <t>ニンショウ</t>
    </rPh>
    <rPh sb="19" eb="20">
      <t>モク</t>
    </rPh>
    <rPh sb="20" eb="21">
      <t>ザイ</t>
    </rPh>
    <phoneticPr fontId="1"/>
  </si>
  <si>
    <t>京都の木証明木材</t>
    <rPh sb="0" eb="2">
      <t>キョウト</t>
    </rPh>
    <rPh sb="3" eb="4">
      <t>キ</t>
    </rPh>
    <rPh sb="4" eb="6">
      <t>ショウメイ</t>
    </rPh>
    <rPh sb="6" eb="8">
      <t>モクザイ</t>
    </rPh>
    <phoneticPr fontId="1"/>
  </si>
  <si>
    <t>補助率</t>
    <rPh sb="0" eb="3">
      <t>ホジョリツ</t>
    </rPh>
    <phoneticPr fontId="1"/>
  </si>
  <si>
    <t>計画承認SCグループ</t>
    <rPh sb="0" eb="2">
      <t>ケイカク</t>
    </rPh>
    <rPh sb="2" eb="4">
      <t>ショウニン</t>
    </rPh>
    <phoneticPr fontId="1"/>
  </si>
  <si>
    <t>新技術製品</t>
    <rPh sb="0" eb="1">
      <t>シン</t>
    </rPh>
    <rPh sb="1" eb="3">
      <t>ギジュツ</t>
    </rPh>
    <rPh sb="3" eb="5">
      <t>セイヒン</t>
    </rPh>
    <phoneticPr fontId="1"/>
  </si>
  <si>
    <t>CLT等新技術</t>
    <rPh sb="3" eb="4">
      <t>トウ</t>
    </rPh>
    <rPh sb="4" eb="7">
      <t>シンギジュツ</t>
    </rPh>
    <phoneticPr fontId="1"/>
  </si>
  <si>
    <t>新技術</t>
    <rPh sb="0" eb="3">
      <t>シンギジュツ</t>
    </rPh>
    <phoneticPr fontId="1"/>
  </si>
  <si>
    <t>30%/20%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</si>
  <si>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</si>
  <si>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</si>
  <si>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</si>
  <si>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</si>
  <si>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購入金額
（税抜）</t>
    <rPh sb="0" eb="2">
      <t>コウニュウ</t>
    </rPh>
    <rPh sb="2" eb="4">
      <t>キンガク</t>
    </rPh>
    <rPh sb="6" eb="8">
      <t>ゼイヌ</t>
    </rPh>
    <phoneticPr fontId="1"/>
  </si>
  <si>
    <t>○</t>
  </si>
  <si>
    <r>
      <t xml:space="preserve">追加経費
</t>
    </r>
    <r>
      <rPr>
        <sz val="9"/>
        <color theme="1"/>
        <rFont val="UD デジタル 教科書体 N-R"/>
        <family val="1"/>
        <charset val="128"/>
      </rPr>
      <t>（プレカット加工費、運賃等）</t>
    </r>
    <r>
      <rPr>
        <sz val="11"/>
        <color theme="1"/>
        <rFont val="UD デジタル 教科書体 N-R"/>
        <family val="1"/>
        <charset val="128"/>
      </rPr>
      <t xml:space="preserve">
（税抜）</t>
    </r>
    <rPh sb="0" eb="2">
      <t>ツイカ</t>
    </rPh>
    <rPh sb="2" eb="4">
      <t>ケイヒ</t>
    </rPh>
    <rPh sb="11" eb="14">
      <t>カコウヒ</t>
    </rPh>
    <rPh sb="15" eb="17">
      <t>ウンチン</t>
    </rPh>
    <rPh sb="17" eb="18">
      <t>トウ</t>
    </rPh>
    <rPh sb="21" eb="23">
      <t>ゼイヌ</t>
    </rPh>
    <phoneticPr fontId="1"/>
  </si>
  <si>
    <r>
      <t xml:space="preserve">控除額
</t>
    </r>
    <r>
      <rPr>
        <sz val="9"/>
        <color theme="1"/>
        <rFont val="UD デジタル 教科書体 N-R"/>
        <family val="1"/>
        <charset val="128"/>
      </rPr>
      <t>（値引き等）</t>
    </r>
    <rPh sb="0" eb="2">
      <t>コウジョ</t>
    </rPh>
    <rPh sb="2" eb="3">
      <t>ガク</t>
    </rPh>
    <rPh sb="5" eb="7">
      <t>ネビ</t>
    </rPh>
    <rPh sb="8" eb="9">
      <t>トウ</t>
    </rPh>
    <phoneticPr fontId="1"/>
  </si>
  <si>
    <r>
      <t>ｳｯﾄﾞﾏｲﾚｰｼﾞCO</t>
    </r>
    <r>
      <rPr>
        <vertAlign val="subscript"/>
        <sz val="11"/>
        <color theme="1"/>
        <rFont val="UD デジタル 教科書体 N-R"/>
        <family val="1"/>
        <charset val="128"/>
      </rPr>
      <t>2</t>
    </r>
    <r>
      <rPr>
        <sz val="11"/>
        <color theme="1"/>
        <rFont val="UD デジタル 教科書体 N-R"/>
        <family val="1"/>
        <charset val="128"/>
      </rPr>
      <t>京都の木認証木材</t>
    </r>
    <rPh sb="13" eb="15">
      <t>キョウト</t>
    </rPh>
    <rPh sb="16" eb="17">
      <t>キ</t>
    </rPh>
    <rPh sb="17" eb="19">
      <t>ニンショウ</t>
    </rPh>
    <rPh sb="19" eb="20">
      <t>モク</t>
    </rPh>
    <rPh sb="20" eb="21">
      <t>ザイ</t>
    </rPh>
    <phoneticPr fontId="1"/>
  </si>
  <si>
    <t>→補助額計算セルがあります</t>
    <rPh sb="1" eb="3">
      <t>ホジョ</t>
    </rPh>
    <rPh sb="3" eb="4">
      <t>ガク</t>
    </rPh>
    <rPh sb="4" eb="6">
      <t>ケイサン</t>
    </rPh>
    <phoneticPr fontId="1"/>
  </si>
  <si>
    <t>有</t>
  </si>
  <si>
    <t>小計</t>
    <rPh sb="0" eb="2">
      <t>ショウケイ</t>
    </rPh>
    <phoneticPr fontId="1"/>
  </si>
  <si>
    <r>
      <t>補助額合計</t>
    </r>
    <r>
      <rPr>
        <b/>
        <sz val="9"/>
        <color theme="1"/>
        <rFont val="UD デジタル 教科書体 N-R"/>
        <family val="1"/>
        <charset val="128"/>
      </rPr>
      <t>（1,000円未満切り捨て・上限1,000万円）</t>
    </r>
    <rPh sb="0" eb="3">
      <t>ホジョガク</t>
    </rPh>
    <rPh sb="3" eb="5">
      <t>ゴウケイ</t>
    </rPh>
    <rPh sb="11" eb="12">
      <t>エン</t>
    </rPh>
    <rPh sb="12" eb="14">
      <t>ミマン</t>
    </rPh>
    <rPh sb="14" eb="15">
      <t>キ</t>
    </rPh>
    <rPh sb="16" eb="17">
      <t>ス</t>
    </rPh>
    <phoneticPr fontId="1"/>
  </si>
  <si>
    <t>うち加算（計画承認SCグループ内での調達に係る補助額）：</t>
    <phoneticPr fontId="1"/>
  </si>
  <si>
    <t>うち加算　　　　　（新技術の製品の利用に係る補助額）：</t>
    <phoneticPr fontId="1"/>
  </si>
  <si>
    <t>※SCグループ内での調達の有無：</t>
    <phoneticPr fontId="1"/>
  </si>
  <si>
    <t>（上限金額：700,000/㎥）</t>
    <rPh sb="1" eb="3">
      <t>ジョウゲン</t>
    </rPh>
    <rPh sb="3" eb="5">
      <t>キンガク</t>
    </rPh>
    <phoneticPr fontId="1"/>
  </si>
  <si>
    <t>（上限金額：900,000/㎥）</t>
    <rPh sb="1" eb="3">
      <t>ジョウゲン</t>
    </rPh>
    <rPh sb="3" eb="5">
      <t>キンガク</t>
    </rPh>
    <phoneticPr fontId="1"/>
  </si>
  <si>
    <t>ｳｯﾄﾞﾏｲﾚｰｼﾞCO2京都の木認証
／京都の木証明</t>
    <rPh sb="17" eb="19">
      <t>ニンショウ</t>
    </rPh>
    <rPh sb="21" eb="23">
      <t>キョウト</t>
    </rPh>
    <rPh sb="24" eb="25">
      <t>キ</t>
    </rPh>
    <rPh sb="25" eb="27">
      <t>ショウメイ</t>
    </rPh>
    <phoneticPr fontId="1"/>
  </si>
  <si>
    <t>参考様式（第６、８関係）</t>
    <rPh sb="0" eb="2">
      <t>サンコウ</t>
    </rPh>
    <rPh sb="2" eb="4">
      <t>ヨウシキ</t>
    </rPh>
    <rPh sb="5" eb="6">
      <t>ダイ</t>
    </rPh>
    <rPh sb="9" eb="11">
      <t>カンケイ</t>
    </rPh>
    <phoneticPr fontId="1"/>
  </si>
  <si>
    <t>ひろがる京の木整備事業（非住宅タイプ）補助額計算書</t>
    <rPh sb="4" eb="5">
      <t>キョウ</t>
    </rPh>
    <rPh sb="6" eb="7">
      <t>キ</t>
    </rPh>
    <rPh sb="7" eb="9">
      <t>セイビ</t>
    </rPh>
    <rPh sb="9" eb="11">
      <t>ジギョウ</t>
    </rPh>
    <rPh sb="12" eb="13">
      <t>ヒ</t>
    </rPh>
    <rPh sb="13" eb="15">
      <t>ジュウタク</t>
    </rPh>
    <rPh sb="19" eb="22">
      <t>ホジョガク</t>
    </rPh>
    <rPh sb="22" eb="24">
      <t>ケイサン</t>
    </rPh>
    <rPh sb="24" eb="25">
      <t>ショ</t>
    </rPh>
    <phoneticPr fontId="1"/>
  </si>
  <si>
    <t>（上限金額：600,000/㎥）</t>
    <rPh sb="1" eb="3">
      <t>ジョウゲン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</si>
</sst>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&quot;㎥&quot;"/>
    <numFmt numFmtId="177" formatCode="#,##0&quot;円&quot;"/>
    <numFmt numFmtId="178" formatCode="\(#,##0&quot;円&quot;\)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vertAlign val="subscript"/>
      <sz val="11"/>
      <color theme="1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vertAlign val="subscript"/>
      <sz val="11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177" fontId="7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6" fontId="5" fillId="2" borderId="0" xfId="0" applyNumberFormat="1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76" fontId="7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vertical="center"/>
    </xf>
    <xf numFmtId="38" fontId="5" fillId="3" borderId="11" xfId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9" fillId="2" borderId="0" xfId="0" applyFont="1" applyFill="1" applyBorder="1" applyAlignment="1">
      <alignment horizontal="left" indent="6"/>
    </xf>
    <xf numFmtId="0" fontId="9" fillId="2" borderId="0" xfId="0" applyFont="1" applyFill="1" applyBorder="1" applyAlignment="1">
      <alignment horizontal="right" indent="6"/>
    </xf>
    <xf numFmtId="176" fontId="5" fillId="2" borderId="0" xfId="0" applyNumberFormat="1" applyFont="1" applyFill="1" applyBorder="1"/>
    <xf numFmtId="176" fontId="5" fillId="2" borderId="2" xfId="0" applyNumberFormat="1" applyFont="1" applyFill="1" applyBorder="1"/>
    <xf numFmtId="0" fontId="5" fillId="0" borderId="0" xfId="0" applyFont="1"/>
    <xf numFmtId="0" fontId="5" fillId="2" borderId="10" xfId="0" applyFont="1" applyFill="1" applyBorder="1" applyAlignment="1">
      <alignment horizontal="right"/>
    </xf>
    <xf numFmtId="176" fontId="5" fillId="2" borderId="8" xfId="0" applyNumberFormat="1" applyFont="1" applyFill="1" applyBorder="1"/>
    <xf numFmtId="0" fontId="5" fillId="2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77" fontId="7" fillId="3" borderId="19" xfId="1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center" vertical="center"/>
    </xf>
    <xf numFmtId="38" fontId="5" fillId="0" borderId="28" xfId="1" applyFont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/>
    </xf>
    <xf numFmtId="2" fontId="5" fillId="3" borderId="34" xfId="0" applyNumberFormat="1" applyFont="1" applyFill="1" applyBorder="1" applyAlignment="1">
      <alignment vertical="center"/>
    </xf>
    <xf numFmtId="38" fontId="5" fillId="3" borderId="34" xfId="1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7" xfId="1" applyFont="1" applyBorder="1" applyAlignment="1">
      <alignment horizontal="right" vertical="center"/>
    </xf>
    <xf numFmtId="176" fontId="5" fillId="2" borderId="6" xfId="0" applyNumberFormat="1" applyFont="1" applyFill="1" applyBorder="1"/>
    <xf numFmtId="0" fontId="9" fillId="2" borderId="4" xfId="0" applyFont="1" applyFill="1" applyBorder="1" applyAlignment="1">
      <alignment horizontal="right" indent="12"/>
    </xf>
    <xf numFmtId="0" fontId="9" fillId="2" borderId="3" xfId="0" applyFont="1" applyFill="1" applyBorder="1" applyAlignment="1">
      <alignment horizontal="right" indent="12"/>
    </xf>
    <xf numFmtId="0" fontId="9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76" fontId="5" fillId="2" borderId="9" xfId="0" applyNumberFormat="1" applyFont="1" applyFill="1" applyBorder="1"/>
    <xf numFmtId="0" fontId="7" fillId="2" borderId="18" xfId="0" applyFont="1" applyFill="1" applyBorder="1" applyAlignment="1">
      <alignment horizontal="right"/>
    </xf>
    <xf numFmtId="176" fontId="7" fillId="2" borderId="18" xfId="0" applyNumberFormat="1" applyFont="1" applyFill="1" applyBorder="1"/>
    <xf numFmtId="0" fontId="5" fillId="2" borderId="38" xfId="0" applyFont="1" applyFill="1" applyBorder="1" applyAlignment="1">
      <alignment horizontal="right"/>
    </xf>
    <xf numFmtId="176" fontId="5" fillId="2" borderId="39" xfId="0" applyNumberFormat="1" applyFont="1" applyFill="1" applyBorder="1"/>
    <xf numFmtId="0" fontId="9" fillId="2" borderId="40" xfId="0" applyFont="1" applyFill="1" applyBorder="1" applyAlignment="1">
      <alignment horizontal="right" indent="12"/>
    </xf>
    <xf numFmtId="0" fontId="9" fillId="2" borderId="38" xfId="0" applyFont="1" applyFill="1" applyBorder="1" applyAlignment="1">
      <alignment horizontal="right" indent="12"/>
    </xf>
    <xf numFmtId="0" fontId="9" fillId="2" borderId="38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/>
    <xf numFmtId="177" fontId="7" fillId="2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6"/>
    </xf>
    <xf numFmtId="0" fontId="7" fillId="2" borderId="0" xfId="0" applyFont="1" applyFill="1" applyBorder="1" applyAlignment="1">
      <alignment horizontal="right"/>
    </xf>
    <xf numFmtId="38" fontId="5" fillId="4" borderId="11" xfId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77" fontId="7" fillId="4" borderId="19" xfId="1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/>
    </xf>
    <xf numFmtId="2" fontId="5" fillId="4" borderId="34" xfId="0" applyNumberFormat="1" applyFont="1" applyFill="1" applyBorder="1" applyAlignment="1">
      <alignment vertical="center"/>
    </xf>
    <xf numFmtId="38" fontId="5" fillId="4" borderId="34" xfId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indent="1"/>
    </xf>
    <xf numFmtId="0" fontId="9" fillId="2" borderId="10" xfId="0" applyFont="1" applyFill="1" applyBorder="1" applyAlignment="1">
      <alignment horizontal="left" indent="1"/>
    </xf>
    <xf numFmtId="177" fontId="7" fillId="2" borderId="10" xfId="1" applyNumberFormat="1" applyFont="1" applyFill="1" applyBorder="1" applyAlignment="1">
      <alignment horizontal="right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177" fontId="13" fillId="2" borderId="18" xfId="1" applyNumberFormat="1" applyFont="1" applyFill="1" applyBorder="1" applyAlignment="1">
      <alignment horizontal="right"/>
    </xf>
    <xf numFmtId="177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78" fontId="9" fillId="2" borderId="38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 indent="16"/>
    </xf>
    <xf numFmtId="0" fontId="9" fillId="2" borderId="0" xfId="0" applyFont="1" applyFill="1" applyBorder="1" applyAlignment="1">
      <alignment horizontal="right" indent="16"/>
    </xf>
    <xf numFmtId="177" fontId="7" fillId="2" borderId="0" xfId="1" applyNumberFormat="1" applyFont="1" applyFill="1" applyBorder="1" applyAlignment="1">
      <alignment horizontal="right"/>
    </xf>
    <xf numFmtId="178" fontId="9" fillId="2" borderId="3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left" indent="6"/>
    </xf>
    <xf numFmtId="0" fontId="9" fillId="2" borderId="0" xfId="0" applyFont="1" applyFill="1" applyBorder="1" applyAlignment="1">
      <alignment horizontal="left" indent="6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indent="6"/>
    </xf>
    <xf numFmtId="0" fontId="9" fillId="2" borderId="15" xfId="0" applyFont="1" applyFill="1" applyBorder="1" applyAlignment="1">
      <alignment horizontal="left" indent="6"/>
    </xf>
    <xf numFmtId="177" fontId="7" fillId="2" borderId="15" xfId="1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center" vertical="center" shrinkToFit="1"/>
    </xf>
    <xf numFmtId="0" fontId="7" fillId="2" borderId="17" xfId="0" applyNumberFormat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0" borderId="14" xfId="0" applyFont="1" applyBorder="1" applyAlignment="1">
      <alignment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183242</xdr:colOff>
      <xdr:row>0</xdr:row>
      <xdr:rowOff>228147</xdr:rowOff>
    </xdr:from>
    <xdr:to>
      <xdr:col>22</xdr:col>
      <xdr:colOff>9070</xdr:colOff>
      <xdr:row>3</xdr:row>
      <xdr:rowOff>276679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D36F1-95DF-46B1-87AE-4E5B87C5602C}"/>
            </a:ext>
          </a:extLst>
        </xdr:cNvPr>
        <xdr:cNvSpPr txBox="1"/>
      </xdr:nvSpPr>
      <xdr:spPr>
        <a:xfrm>
          <a:off x="8885917" y="180522"/>
          <a:ext cx="1803853" cy="712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着色セルに入力</a:t>
          </a:r>
          <a:endParaRPr kumimoji="1" lang="en-US" altLang="ja-JP" sz="1600"/>
        </a:p>
        <a:p>
          <a:pPr algn="ctr"/>
          <a:r>
            <a:rPr kumimoji="1" lang="ja-JP" altLang="en-US" sz="1600"/>
            <a:t>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183242</xdr:colOff>
      <xdr:row>0</xdr:row>
      <xdr:rowOff>228147</xdr:rowOff>
    </xdr:from>
    <xdr:to>
      <xdr:col>22</xdr:col>
      <xdr:colOff>9070</xdr:colOff>
      <xdr:row>3</xdr:row>
      <xdr:rowOff>276679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408C6C-838C-C72E-4C55-2DC6FC7DB20B}"/>
            </a:ext>
          </a:extLst>
        </xdr:cNvPr>
        <xdr:cNvSpPr txBox="1"/>
      </xdr:nvSpPr>
      <xdr:spPr>
        <a:xfrm>
          <a:off x="8415563" y="228147"/>
          <a:ext cx="7908471" cy="8649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着色セルに入力</a:t>
          </a:r>
          <a:endParaRPr kumimoji="1" lang="en-US" altLang="ja-JP" sz="1600"/>
        </a:p>
        <a:p>
          <a:pPr algn="ctr"/>
          <a:r>
            <a:rPr kumimoji="1" lang="ja-JP" altLang="en-US" sz="1600"/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3AED-A53E-4116-A09C-1C1B9FB53542}">
  <sheetPr>
    <tabColor rgb="FFFFFF00"/>
  </sheetPr>
  <dimension ref="A1:T65"/>
  <sheetViews>
    <sheetView showGridLines="0" tabSelected="1" view="pageBreakPreview" topLeftCell="A4" zoomScale="70" zoomScaleNormal="70" zoomScaleSheetLayoutView="70" workbookViewId="0">
      <selection activeCell="J8" sqref="J8"/>
    </sheetView>
  </sheetViews>
  <sheetFormatPr defaultRowHeight="14.5"/>
  <cols>
    <col min="1" max="1" width="15.1640625" style="61" customWidth="1"/>
    <col min="2" max="2" width="7.75" style="61" customWidth="1"/>
    <col min="3" max="3" width="13.1640625" style="61" customWidth="1"/>
    <col min="4" max="4" width="9.9140625" style="61" customWidth="1"/>
    <col min="5" max="5" width="30" style="61" customWidth="1"/>
    <col min="6" max="6" width="5.58203125" style="61" customWidth="1"/>
    <col min="7" max="7" width="4.6640625" style="61" customWidth="1"/>
    <col min="8" max="8" width="7" style="61" bestFit="1" customWidth="1"/>
    <col min="9" max="9" width="8" style="61" bestFit="1" customWidth="1"/>
    <col min="10" max="10" width="13.08203125" style="61" customWidth="1"/>
    <col min="11" max="11" width="8.6640625" style="61"/>
    <col min="12" max="20" width="8.83203125" style="61" hidden="1" customWidth="1"/>
    <col min="21" max="16384" width="8.6640625" style="61"/>
  </cols>
  <sheetData>
    <row r="1" spans="1:20">
      <c r="A1" s="77" t="s">
        <v>44</v>
      </c>
      <c r="B1" s="77"/>
      <c r="C1" s="77"/>
      <c r="D1" s="77"/>
    </row>
    <row r="2" spans="1:20" ht="18.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</row>
    <row r="3" spans="1:20" ht="16">
      <c r="A3" s="3"/>
      <c r="B3" s="3"/>
      <c r="C3" s="3"/>
      <c r="H3" s="62"/>
      <c r="I3" s="5"/>
      <c r="J3" s="6"/>
    </row>
    <row r="4" spans="1:20" ht="30.5" customHeight="1" thickBot="1">
      <c r="A4" s="79" t="s">
        <v>37</v>
      </c>
      <c r="B4" s="79"/>
      <c r="C4" s="79"/>
      <c r="D4" s="79"/>
      <c r="E4" s="80">
        <f>IF(ROUNDDOWN(SUM(J18:J62),-3)&gt;10000000,10000000,ROUNDDOWN(SUM(J18:J62),-3))</f>
        <v>0</v>
      </c>
      <c r="F4" s="80"/>
      <c r="G4" s="80"/>
      <c r="H4" s="80"/>
      <c r="I4" s="53" t="s">
        <v>0</v>
      </c>
      <c r="J4" s="54">
        <f>SUM(B18:B62)</f>
        <v>0</v>
      </c>
    </row>
    <row r="5" spans="1:20" ht="30.5" customHeight="1">
      <c r="A5" s="3"/>
      <c r="B5" s="3"/>
      <c r="C5" s="7"/>
      <c r="D5" s="7" t="s">
        <v>36</v>
      </c>
      <c r="E5" s="81">
        <f ca="1">IF(F7&lt;F6,F7,F6)+IF(F9&lt;F8,F9,F8)</f>
        <v>0</v>
      </c>
      <c r="F5" s="81"/>
      <c r="G5" s="82"/>
      <c r="H5" s="82"/>
      <c r="I5" s="64"/>
      <c r="J5" s="9"/>
    </row>
    <row r="6" spans="1:20" ht="18" customHeight="1">
      <c r="B6" s="74" t="s">
        <v>1</v>
      </c>
      <c r="C6" s="75"/>
      <c r="D6" s="75"/>
      <c r="E6" s="75"/>
      <c r="F6" s="76">
        <f ca="1">SUMIF($E$18:$J$62,リスト!A2,$J$18:$J$62)</f>
        <v>0</v>
      </c>
      <c r="G6" s="76"/>
      <c r="H6" s="76"/>
      <c r="I6" s="27" t="s">
        <v>0</v>
      </c>
      <c r="J6" s="47">
        <f>SUM(Q18:Q62)</f>
        <v>0</v>
      </c>
    </row>
    <row r="7" spans="1:20" ht="18" customHeight="1">
      <c r="B7" s="57"/>
      <c r="C7" s="58"/>
      <c r="D7" s="58"/>
      <c r="E7" s="59" t="s">
        <v>42</v>
      </c>
      <c r="F7" s="83">
        <f>J6*900000</f>
        <v>0</v>
      </c>
      <c r="G7" s="83"/>
      <c r="H7" s="83"/>
      <c r="I7" s="55"/>
      <c r="J7" s="56"/>
    </row>
    <row r="8" spans="1:20" ht="18" customHeight="1">
      <c r="B8" s="84" t="s">
        <v>2</v>
      </c>
      <c r="C8" s="85"/>
      <c r="D8" s="85"/>
      <c r="E8" s="85"/>
      <c r="F8" s="86">
        <f ca="1">SUMIF($E$18:$J$62,リスト!A3,$J$18:$J$62)</f>
        <v>0</v>
      </c>
      <c r="G8" s="86"/>
      <c r="H8" s="86"/>
      <c r="I8" s="10" t="s">
        <v>0</v>
      </c>
      <c r="J8" s="28">
        <f>SUM(R18:R62)</f>
        <v>0</v>
      </c>
    </row>
    <row r="9" spans="1:20" ht="18" customHeight="1">
      <c r="B9" s="48"/>
      <c r="C9" s="49"/>
      <c r="D9" s="49"/>
      <c r="E9" s="50" t="s">
        <v>46</v>
      </c>
      <c r="F9" s="87">
        <f>J8*600000</f>
        <v>0</v>
      </c>
      <c r="G9" s="87"/>
      <c r="H9" s="87"/>
      <c r="I9" s="51"/>
      <c r="J9" s="52"/>
    </row>
    <row r="10" spans="1:20" ht="18" customHeight="1">
      <c r="A10" s="23"/>
      <c r="B10" s="88" t="s">
        <v>38</v>
      </c>
      <c r="C10" s="89"/>
      <c r="D10" s="89"/>
      <c r="E10" s="89"/>
      <c r="F10" s="86">
        <f>ROUNDDOWN(SUM(O18:O62)*0.05,0)</f>
        <v>0</v>
      </c>
      <c r="G10" s="86"/>
      <c r="H10" s="86"/>
      <c r="I10" s="10" t="s">
        <v>0</v>
      </c>
      <c r="J10" s="28">
        <f>SUM(T18:T62)</f>
        <v>0</v>
      </c>
    </row>
    <row r="11" spans="1:20" ht="18.5" customHeight="1">
      <c r="A11" s="23"/>
      <c r="B11" s="92" t="s">
        <v>39</v>
      </c>
      <c r="C11" s="93"/>
      <c r="D11" s="93"/>
      <c r="E11" s="93"/>
      <c r="F11" s="94">
        <f>ROUNDDOWN(SUM(P18:P62)*0.2,0)</f>
        <v>0</v>
      </c>
      <c r="G11" s="94"/>
      <c r="H11" s="94"/>
      <c r="I11" s="29" t="s">
        <v>0</v>
      </c>
      <c r="J11" s="25">
        <f>SUM(S18:S62)</f>
        <v>0</v>
      </c>
    </row>
    <row r="12" spans="1:20" ht="18.5" customHeight="1" thickBot="1">
      <c r="A12" s="23"/>
      <c r="B12" s="23"/>
      <c r="C12" s="23"/>
      <c r="D12" s="23"/>
      <c r="E12" s="63"/>
      <c r="F12" s="63"/>
      <c r="G12" s="63"/>
      <c r="H12" s="63"/>
      <c r="I12" s="10"/>
      <c r="J12" s="24"/>
    </row>
    <row r="13" spans="1:20" ht="24" customHeight="1" thickBot="1">
      <c r="A13" s="95" t="s">
        <v>40</v>
      </c>
      <c r="B13" s="96"/>
      <c r="C13" s="96"/>
      <c r="D13" s="68"/>
    </row>
    <row r="14" spans="1:20" ht="19" customHeight="1">
      <c r="A14" s="97" t="s">
        <v>3</v>
      </c>
      <c r="B14" s="100" t="s">
        <v>4</v>
      </c>
      <c r="C14" s="102" t="s">
        <v>29</v>
      </c>
      <c r="D14" s="100" t="s">
        <v>31</v>
      </c>
      <c r="E14" s="105" t="s">
        <v>5</v>
      </c>
      <c r="F14" s="106"/>
      <c r="G14" s="107"/>
      <c r="H14" s="100" t="s">
        <v>6</v>
      </c>
      <c r="I14" s="100" t="s">
        <v>32</v>
      </c>
      <c r="J14" s="111" t="s">
        <v>7</v>
      </c>
    </row>
    <row r="15" spans="1:20" ht="18" customHeight="1">
      <c r="A15" s="98"/>
      <c r="B15" s="101"/>
      <c r="C15" s="103"/>
      <c r="D15" s="101"/>
      <c r="E15" s="114" t="s">
        <v>43</v>
      </c>
      <c r="F15" s="115"/>
      <c r="G15" s="120" t="s">
        <v>21</v>
      </c>
      <c r="H15" s="101"/>
      <c r="I15" s="101"/>
      <c r="J15" s="112"/>
    </row>
    <row r="16" spans="1:20" ht="63" customHeight="1">
      <c r="A16" s="99"/>
      <c r="B16" s="101"/>
      <c r="C16" s="104"/>
      <c r="D16" s="101"/>
      <c r="E16" s="116"/>
      <c r="F16" s="117"/>
      <c r="G16" s="121"/>
      <c r="H16" s="101"/>
      <c r="I16" s="110"/>
      <c r="J16" s="113"/>
      <c r="K16" s="123" t="s">
        <v>34</v>
      </c>
      <c r="L16" s="124" t="s">
        <v>8</v>
      </c>
      <c r="M16" s="108"/>
      <c r="N16" s="108"/>
      <c r="O16" s="108" t="s">
        <v>9</v>
      </c>
      <c r="P16" s="108"/>
      <c r="Q16" s="108" t="s">
        <v>10</v>
      </c>
      <c r="R16" s="108"/>
      <c r="S16" s="108"/>
      <c r="T16" s="109"/>
    </row>
    <row r="17" spans="1:20">
      <c r="A17" s="37"/>
      <c r="B17" s="11" t="s">
        <v>11</v>
      </c>
      <c r="C17" s="11" t="s">
        <v>12</v>
      </c>
      <c r="D17" s="11" t="s">
        <v>12</v>
      </c>
      <c r="E17" s="118"/>
      <c r="F17" s="119"/>
      <c r="G17" s="122"/>
      <c r="H17" s="11" t="s">
        <v>13</v>
      </c>
      <c r="I17" s="11" t="s">
        <v>12</v>
      </c>
      <c r="J17" s="38" t="s">
        <v>12</v>
      </c>
      <c r="K17" s="123"/>
      <c r="L17" s="12" t="s">
        <v>24</v>
      </c>
      <c r="M17" s="13" t="s">
        <v>14</v>
      </c>
      <c r="N17" s="13" t="s">
        <v>23</v>
      </c>
      <c r="O17" s="13" t="s">
        <v>14</v>
      </c>
      <c r="P17" s="13" t="s">
        <v>23</v>
      </c>
      <c r="Q17" s="13" t="s">
        <v>15</v>
      </c>
      <c r="R17" s="13" t="s">
        <v>16</v>
      </c>
      <c r="S17" s="13" t="s">
        <v>23</v>
      </c>
      <c r="T17" s="14" t="s">
        <v>14</v>
      </c>
    </row>
    <row r="18" spans="1:20" ht="34" customHeight="1">
      <c r="A18" s="69"/>
      <c r="B18" s="70"/>
      <c r="C18" s="65"/>
      <c r="D18" s="65"/>
      <c r="E18" s="90"/>
      <c r="F18" s="91"/>
      <c r="G18" s="66"/>
      <c r="H18" s="18" t="str">
        <f>IF(A18="","",SUM(L18:N18))</f>
        <v/>
      </c>
      <c r="I18" s="65"/>
      <c r="J18" s="40" t="str">
        <f t="shared" ref="J18:J62" si="0">IF(A18="","",ROUNDDOWN((C18+D18-I18)*H18/100,0))</f>
        <v/>
      </c>
      <c r="K18" s="123"/>
      <c r="L18" s="19" t="e">
        <f>VLOOKUP(E18,リスト!$A$2:$B$3,2,FALSE)</f>
        <v>#N/A</v>
      </c>
      <c r="M18" s="61">
        <f>IF($D$13="有",5,0)</f>
        <v>0</v>
      </c>
      <c r="N18" s="61">
        <f>IF(G18="○",20,0)</f>
        <v>0</v>
      </c>
      <c r="O18" s="61" t="str">
        <f>IF($D$13="有",C18+D18-I18,"")</f>
        <v/>
      </c>
      <c r="P18" s="61" t="str">
        <f>IF(G18="○",C18+D18-I18,"")</f>
        <v/>
      </c>
      <c r="Q18" s="61" t="str">
        <f>IF(E18=リスト!$A$2,補助額計算書!B18,"")</f>
        <v/>
      </c>
      <c r="R18" s="61" t="str">
        <f>IF(E18=リスト!$A$3,補助額計算書!B18,"")</f>
        <v/>
      </c>
      <c r="S18" s="61" t="str">
        <f t="shared" ref="S18:S62" si="1">IF(G18="○",B18,"")</f>
        <v/>
      </c>
      <c r="T18" s="20" t="str">
        <f>IF($D$13="有",B18,"")</f>
        <v/>
      </c>
    </row>
    <row r="19" spans="1:20" ht="34" customHeight="1">
      <c r="A19" s="69"/>
      <c r="B19" s="70"/>
      <c r="C19" s="65"/>
      <c r="D19" s="65"/>
      <c r="E19" s="90"/>
      <c r="F19" s="91"/>
      <c r="G19" s="66"/>
      <c r="H19" s="18" t="str">
        <f t="shared" ref="H19:H62" si="2">IF(A19="","",SUM(L19:N19))</f>
        <v/>
      </c>
      <c r="I19" s="65"/>
      <c r="J19" s="40" t="str">
        <f t="shared" si="0"/>
        <v/>
      </c>
      <c r="K19" s="123"/>
      <c r="L19" s="19" t="e">
        <f>VLOOKUP(E19,リスト!$A$2:$B$3,2,FALSE)</f>
        <v>#N/A</v>
      </c>
      <c r="M19" s="61">
        <f t="shared" ref="M19:M62" si="3">IF($D$13="有",5,0)</f>
        <v>0</v>
      </c>
      <c r="N19" s="61">
        <f t="shared" ref="N19:N62" si="4">IF(G19="○",20,0)</f>
        <v>0</v>
      </c>
      <c r="O19" s="61" t="str">
        <f t="shared" ref="O19:O62" si="5">IF($D$13="有",C19+D19-I19,"")</f>
        <v/>
      </c>
      <c r="P19" s="61" t="str">
        <f t="shared" ref="P19:P62" si="6">IF(G19="○",C19+D19-I19,"")</f>
        <v/>
      </c>
      <c r="Q19" s="61" t="str">
        <f>IF(E19=リスト!$A$2,補助額計算書!B19,"")</f>
        <v/>
      </c>
      <c r="R19" s="61" t="str">
        <f>IF(E19=リスト!$A$3,補助額計算書!B19,"")</f>
        <v/>
      </c>
      <c r="S19" s="61" t="str">
        <f t="shared" si="1"/>
        <v/>
      </c>
      <c r="T19" s="20" t="str">
        <f t="shared" ref="T19:T62" si="7">IF($D$13="有",B19,"")</f>
        <v/>
      </c>
    </row>
    <row r="20" spans="1:20" ht="34" customHeight="1">
      <c r="A20" s="69"/>
      <c r="B20" s="70"/>
      <c r="C20" s="65"/>
      <c r="D20" s="65"/>
      <c r="E20" s="90"/>
      <c r="F20" s="91"/>
      <c r="G20" s="66"/>
      <c r="H20" s="18" t="str">
        <f t="shared" si="2"/>
        <v/>
      </c>
      <c r="I20" s="65"/>
      <c r="J20" s="40" t="str">
        <f>IF(A20="","",ROUNDDOWN((C20+D20-I20)*H20/100,0))</f>
        <v/>
      </c>
      <c r="K20" s="123"/>
      <c r="L20" s="19" t="e">
        <f>VLOOKUP(E20,リスト!$A$2:$B$3,2,FALSE)</f>
        <v>#N/A</v>
      </c>
      <c r="M20" s="61">
        <f t="shared" si="3"/>
        <v>0</v>
      </c>
      <c r="N20" s="61">
        <f t="shared" si="4"/>
        <v>0</v>
      </c>
      <c r="O20" s="61" t="str">
        <f t="shared" si="5"/>
        <v/>
      </c>
      <c r="P20" s="61" t="str">
        <f t="shared" si="6"/>
        <v/>
      </c>
      <c r="Q20" s="61" t="str">
        <f>IF(E20=リスト!$A$2,補助額計算書!B20,"")</f>
        <v/>
      </c>
      <c r="R20" s="61" t="str">
        <f>IF(E20=リスト!$A$3,補助額計算書!B20,"")</f>
        <v/>
      </c>
      <c r="S20" s="61" t="str">
        <f t="shared" si="1"/>
        <v/>
      </c>
      <c r="T20" s="20" t="str">
        <f t="shared" si="7"/>
        <v/>
      </c>
    </row>
    <row r="21" spans="1:20" ht="34" customHeight="1">
      <c r="A21" s="69"/>
      <c r="B21" s="70"/>
      <c r="C21" s="65"/>
      <c r="D21" s="65"/>
      <c r="E21" s="90"/>
      <c r="F21" s="91"/>
      <c r="G21" s="66"/>
      <c r="H21" s="18" t="str">
        <f t="shared" si="2"/>
        <v/>
      </c>
      <c r="I21" s="65"/>
      <c r="J21" s="40" t="str">
        <f t="shared" si="0"/>
        <v/>
      </c>
      <c r="K21" s="123"/>
      <c r="L21" s="19" t="e">
        <f>VLOOKUP(E21,リスト!$A$2:$B$3,2,FALSE)</f>
        <v>#N/A</v>
      </c>
      <c r="M21" s="61">
        <f t="shared" si="3"/>
        <v>0</v>
      </c>
      <c r="N21" s="61">
        <f t="shared" si="4"/>
        <v>0</v>
      </c>
      <c r="O21" s="61" t="str">
        <f t="shared" si="5"/>
        <v/>
      </c>
      <c r="P21" s="61" t="str">
        <f t="shared" si="6"/>
        <v/>
      </c>
      <c r="Q21" s="61" t="str">
        <f>IF(E21=リスト!$A$2,補助額計算書!B21,"")</f>
        <v/>
      </c>
      <c r="R21" s="61" t="str">
        <f>IF(E21=リスト!$A$3,補助額計算書!B21,"")</f>
        <v/>
      </c>
      <c r="S21" s="61" t="str">
        <f t="shared" si="1"/>
        <v/>
      </c>
      <c r="T21" s="20" t="str">
        <f t="shared" si="7"/>
        <v/>
      </c>
    </row>
    <row r="22" spans="1:20" ht="34" customHeight="1">
      <c r="A22" s="69"/>
      <c r="B22" s="70"/>
      <c r="C22" s="65"/>
      <c r="D22" s="65"/>
      <c r="E22" s="90"/>
      <c r="F22" s="91"/>
      <c r="G22" s="66"/>
      <c r="H22" s="18" t="str">
        <f t="shared" si="2"/>
        <v/>
      </c>
      <c r="I22" s="65"/>
      <c r="J22" s="40" t="str">
        <f t="shared" si="0"/>
        <v/>
      </c>
      <c r="K22" s="123"/>
      <c r="L22" s="19" t="e">
        <f>VLOOKUP(E22,リスト!$A$2:$B$3,2,FALSE)</f>
        <v>#N/A</v>
      </c>
      <c r="M22" s="61">
        <f t="shared" si="3"/>
        <v>0</v>
      </c>
      <c r="N22" s="61">
        <f t="shared" si="4"/>
        <v>0</v>
      </c>
      <c r="O22" s="61" t="str">
        <f t="shared" si="5"/>
        <v/>
      </c>
      <c r="P22" s="61" t="str">
        <f t="shared" si="6"/>
        <v/>
      </c>
      <c r="Q22" s="61" t="str">
        <f>IF(E22=リスト!$A$2,補助額計算書!B22,"")</f>
        <v/>
      </c>
      <c r="R22" s="61" t="str">
        <f>IF(E22=リスト!$A$3,補助額計算書!B22,"")</f>
        <v/>
      </c>
      <c r="S22" s="61" t="str">
        <f t="shared" si="1"/>
        <v/>
      </c>
      <c r="T22" s="20" t="str">
        <f t="shared" si="7"/>
        <v/>
      </c>
    </row>
    <row r="23" spans="1:20" ht="34" customHeight="1">
      <c r="A23" s="69"/>
      <c r="B23" s="70"/>
      <c r="C23" s="65"/>
      <c r="D23" s="65"/>
      <c r="E23" s="90"/>
      <c r="F23" s="91"/>
      <c r="G23" s="66"/>
      <c r="H23" s="18" t="str">
        <f t="shared" si="2"/>
        <v/>
      </c>
      <c r="I23" s="65"/>
      <c r="J23" s="40" t="str">
        <f t="shared" si="0"/>
        <v/>
      </c>
      <c r="K23" s="123"/>
      <c r="L23" s="19" t="e">
        <f>VLOOKUP(E23,リスト!$A$2:$B$3,2,FALSE)</f>
        <v>#N/A</v>
      </c>
      <c r="M23" s="61">
        <f t="shared" si="3"/>
        <v>0</v>
      </c>
      <c r="N23" s="61">
        <f t="shared" si="4"/>
        <v>0</v>
      </c>
      <c r="O23" s="61" t="str">
        <f t="shared" si="5"/>
        <v/>
      </c>
      <c r="P23" s="61" t="str">
        <f t="shared" si="6"/>
        <v/>
      </c>
      <c r="Q23" s="61" t="str">
        <f>IF(E23=リスト!$A$2,補助額計算書!B23,"")</f>
        <v/>
      </c>
      <c r="R23" s="61" t="str">
        <f>IF(E23=リスト!$A$3,補助額計算書!B23,"")</f>
        <v/>
      </c>
      <c r="S23" s="61" t="str">
        <f t="shared" si="1"/>
        <v/>
      </c>
      <c r="T23" s="20" t="str">
        <f t="shared" si="7"/>
        <v/>
      </c>
    </row>
    <row r="24" spans="1:20" ht="34" customHeight="1">
      <c r="A24" s="69"/>
      <c r="B24" s="70"/>
      <c r="C24" s="65"/>
      <c r="D24" s="65"/>
      <c r="E24" s="90"/>
      <c r="F24" s="91"/>
      <c r="G24" s="66"/>
      <c r="H24" s="18" t="str">
        <f t="shared" si="2"/>
        <v/>
      </c>
      <c r="I24" s="66"/>
      <c r="J24" s="40" t="str">
        <f t="shared" si="0"/>
        <v/>
      </c>
      <c r="K24" s="123"/>
      <c r="L24" s="19" t="e">
        <f>VLOOKUP(E24,リスト!$A$2:$B$3,2,FALSE)</f>
        <v>#N/A</v>
      </c>
      <c r="M24" s="61">
        <f t="shared" si="3"/>
        <v>0</v>
      </c>
      <c r="N24" s="61">
        <f t="shared" si="4"/>
        <v>0</v>
      </c>
      <c r="O24" s="61" t="str">
        <f t="shared" si="5"/>
        <v/>
      </c>
      <c r="P24" s="61" t="str">
        <f t="shared" si="6"/>
        <v/>
      </c>
      <c r="Q24" s="61" t="str">
        <f>IF(E24=リスト!$A$2,補助額計算書!B24,"")</f>
        <v/>
      </c>
      <c r="R24" s="61" t="str">
        <f>IF(E24=リスト!$A$3,補助額計算書!B24,"")</f>
        <v/>
      </c>
      <c r="S24" s="61" t="str">
        <f t="shared" si="1"/>
        <v/>
      </c>
      <c r="T24" s="20" t="str">
        <f t="shared" si="7"/>
        <v/>
      </c>
    </row>
    <row r="25" spans="1:20" ht="34" customHeight="1">
      <c r="A25" s="69"/>
      <c r="B25" s="70"/>
      <c r="C25" s="65"/>
      <c r="D25" s="65"/>
      <c r="E25" s="90"/>
      <c r="F25" s="91"/>
      <c r="G25" s="66"/>
      <c r="H25" s="18" t="str">
        <f t="shared" si="2"/>
        <v/>
      </c>
      <c r="I25" s="66"/>
      <c r="J25" s="40" t="str">
        <f t="shared" si="0"/>
        <v/>
      </c>
      <c r="K25" s="123"/>
      <c r="L25" s="19" t="e">
        <f>VLOOKUP(E25,リスト!$A$2:$B$3,2,FALSE)</f>
        <v>#N/A</v>
      </c>
      <c r="M25" s="61">
        <f t="shared" si="3"/>
        <v>0</v>
      </c>
      <c r="N25" s="61">
        <f t="shared" si="4"/>
        <v>0</v>
      </c>
      <c r="O25" s="61" t="str">
        <f t="shared" si="5"/>
        <v/>
      </c>
      <c r="P25" s="61" t="str">
        <f t="shared" si="6"/>
        <v/>
      </c>
      <c r="Q25" s="61" t="str">
        <f>IF(E25=リスト!$A$2,補助額計算書!B25,"")</f>
        <v/>
      </c>
      <c r="R25" s="61" t="str">
        <f>IF(E25=リスト!$A$3,補助額計算書!B25,"")</f>
        <v/>
      </c>
      <c r="S25" s="61" t="str">
        <f t="shared" si="1"/>
        <v/>
      </c>
      <c r="T25" s="20" t="str">
        <f t="shared" si="7"/>
        <v/>
      </c>
    </row>
    <row r="26" spans="1:20" ht="34" customHeight="1">
      <c r="A26" s="69"/>
      <c r="B26" s="70"/>
      <c r="C26" s="65"/>
      <c r="D26" s="65"/>
      <c r="E26" s="90"/>
      <c r="F26" s="91"/>
      <c r="G26" s="66"/>
      <c r="H26" s="18" t="str">
        <f t="shared" si="2"/>
        <v/>
      </c>
      <c r="I26" s="66"/>
      <c r="J26" s="40" t="str">
        <f t="shared" si="0"/>
        <v/>
      </c>
      <c r="K26" s="123"/>
      <c r="L26" s="19" t="e">
        <f>VLOOKUP(E26,リスト!$A$2:$B$3,2,FALSE)</f>
        <v>#N/A</v>
      </c>
      <c r="M26" s="61">
        <f t="shared" si="3"/>
        <v>0</v>
      </c>
      <c r="N26" s="61">
        <f t="shared" si="4"/>
        <v>0</v>
      </c>
      <c r="O26" s="61" t="str">
        <f t="shared" si="5"/>
        <v/>
      </c>
      <c r="P26" s="61" t="str">
        <f t="shared" si="6"/>
        <v/>
      </c>
      <c r="Q26" s="61" t="str">
        <f>IF(E26=リスト!$A$2,補助額計算書!B26,"")</f>
        <v/>
      </c>
      <c r="R26" s="61" t="str">
        <f>IF(E26=リスト!$A$3,補助額計算書!B26,"")</f>
        <v/>
      </c>
      <c r="S26" s="61" t="str">
        <f t="shared" si="1"/>
        <v/>
      </c>
      <c r="T26" s="20" t="str">
        <f t="shared" si="7"/>
        <v/>
      </c>
    </row>
    <row r="27" spans="1:20" ht="34" customHeight="1">
      <c r="A27" s="69"/>
      <c r="B27" s="70"/>
      <c r="C27" s="65"/>
      <c r="D27" s="65"/>
      <c r="E27" s="90"/>
      <c r="F27" s="91"/>
      <c r="G27" s="66"/>
      <c r="H27" s="18" t="str">
        <f t="shared" si="2"/>
        <v/>
      </c>
      <c r="I27" s="66"/>
      <c r="J27" s="40" t="str">
        <f t="shared" si="0"/>
        <v/>
      </c>
      <c r="K27" s="123"/>
      <c r="L27" s="19" t="e">
        <f>VLOOKUP(E27,リスト!$A$2:$B$3,2,FALSE)</f>
        <v>#N/A</v>
      </c>
      <c r="M27" s="61">
        <f t="shared" si="3"/>
        <v>0</v>
      </c>
      <c r="N27" s="61">
        <f t="shared" si="4"/>
        <v>0</v>
      </c>
      <c r="O27" s="61" t="str">
        <f t="shared" si="5"/>
        <v/>
      </c>
      <c r="P27" s="61" t="str">
        <f t="shared" si="6"/>
        <v/>
      </c>
      <c r="Q27" s="61" t="str">
        <f>IF(E27=リスト!$A$2,補助額計算書!B27,"")</f>
        <v/>
      </c>
      <c r="R27" s="61" t="str">
        <f>IF(E27=リスト!$A$3,補助額計算書!B27,"")</f>
        <v/>
      </c>
      <c r="S27" s="61" t="str">
        <f t="shared" si="1"/>
        <v/>
      </c>
      <c r="T27" s="20" t="str">
        <f t="shared" si="7"/>
        <v/>
      </c>
    </row>
    <row r="28" spans="1:20" ht="34" customHeight="1">
      <c r="A28" s="69"/>
      <c r="B28" s="70"/>
      <c r="C28" s="65"/>
      <c r="D28" s="65"/>
      <c r="E28" s="90"/>
      <c r="F28" s="91"/>
      <c r="G28" s="66"/>
      <c r="H28" s="18" t="str">
        <f t="shared" si="2"/>
        <v/>
      </c>
      <c r="I28" s="66"/>
      <c r="J28" s="40" t="str">
        <f t="shared" si="0"/>
        <v/>
      </c>
      <c r="K28" s="123"/>
      <c r="L28" s="19" t="e">
        <f>VLOOKUP(E28,リスト!$A$2:$B$3,2,FALSE)</f>
        <v>#N/A</v>
      </c>
      <c r="M28" s="61">
        <f t="shared" si="3"/>
        <v>0</v>
      </c>
      <c r="N28" s="61">
        <f t="shared" si="4"/>
        <v>0</v>
      </c>
      <c r="O28" s="61" t="str">
        <f t="shared" si="5"/>
        <v/>
      </c>
      <c r="P28" s="61" t="str">
        <f t="shared" si="6"/>
        <v/>
      </c>
      <c r="Q28" s="61" t="str">
        <f>IF(E28=リスト!$A$2,補助額計算書!B28,"")</f>
        <v/>
      </c>
      <c r="R28" s="61" t="str">
        <f>IF(E28=リスト!$A$3,補助額計算書!B28,"")</f>
        <v/>
      </c>
      <c r="S28" s="61" t="str">
        <f t="shared" si="1"/>
        <v/>
      </c>
      <c r="T28" s="20" t="str">
        <f t="shared" si="7"/>
        <v/>
      </c>
    </row>
    <row r="29" spans="1:20" ht="34" customHeight="1">
      <c r="A29" s="69"/>
      <c r="B29" s="70"/>
      <c r="C29" s="65"/>
      <c r="D29" s="65"/>
      <c r="E29" s="90"/>
      <c r="F29" s="91"/>
      <c r="G29" s="66"/>
      <c r="H29" s="18" t="str">
        <f t="shared" si="2"/>
        <v/>
      </c>
      <c r="I29" s="66"/>
      <c r="J29" s="40" t="str">
        <f t="shared" si="0"/>
        <v/>
      </c>
      <c r="L29" s="19" t="e">
        <f>VLOOKUP(E29,リスト!$A$2:$B$3,2,FALSE)</f>
        <v>#N/A</v>
      </c>
      <c r="M29" s="61">
        <f t="shared" si="3"/>
        <v>0</v>
      </c>
      <c r="N29" s="61">
        <f t="shared" si="4"/>
        <v>0</v>
      </c>
      <c r="O29" s="61" t="str">
        <f t="shared" si="5"/>
        <v/>
      </c>
      <c r="P29" s="61" t="str">
        <f t="shared" si="6"/>
        <v/>
      </c>
      <c r="Q29" s="61" t="str">
        <f>IF(E29=リスト!$A$2,補助額計算書!B29,"")</f>
        <v/>
      </c>
      <c r="R29" s="61" t="str">
        <f>IF(E29=リスト!$A$3,補助額計算書!B29,"")</f>
        <v/>
      </c>
      <c r="S29" s="61" t="str">
        <f t="shared" si="1"/>
        <v/>
      </c>
      <c r="T29" s="20" t="str">
        <f t="shared" si="7"/>
        <v/>
      </c>
    </row>
    <row r="30" spans="1:20" ht="34" customHeight="1">
      <c r="A30" s="69"/>
      <c r="B30" s="70"/>
      <c r="C30" s="65"/>
      <c r="D30" s="65"/>
      <c r="E30" s="90"/>
      <c r="F30" s="91"/>
      <c r="G30" s="66"/>
      <c r="H30" s="18" t="str">
        <f t="shared" si="2"/>
        <v/>
      </c>
      <c r="I30" s="66"/>
      <c r="J30" s="40" t="str">
        <f t="shared" si="0"/>
        <v/>
      </c>
      <c r="L30" s="19" t="e">
        <f>VLOOKUP(E30,リスト!$A$2:$B$3,2,FALSE)</f>
        <v>#N/A</v>
      </c>
      <c r="M30" s="61">
        <f t="shared" si="3"/>
        <v>0</v>
      </c>
      <c r="N30" s="61">
        <f t="shared" si="4"/>
        <v>0</v>
      </c>
      <c r="O30" s="61" t="str">
        <f t="shared" si="5"/>
        <v/>
      </c>
      <c r="P30" s="61" t="str">
        <f t="shared" si="6"/>
        <v/>
      </c>
      <c r="Q30" s="61" t="str">
        <f>IF(E30=リスト!$A$2,補助額計算書!B30,"")</f>
        <v/>
      </c>
      <c r="R30" s="61" t="str">
        <f>IF(E30=リスト!$A$3,補助額計算書!B30,"")</f>
        <v/>
      </c>
      <c r="S30" s="61" t="str">
        <f t="shared" si="1"/>
        <v/>
      </c>
      <c r="T30" s="20" t="str">
        <f t="shared" si="7"/>
        <v/>
      </c>
    </row>
    <row r="31" spans="1:20" ht="34" customHeight="1">
      <c r="A31" s="69"/>
      <c r="B31" s="70"/>
      <c r="C31" s="65"/>
      <c r="D31" s="65"/>
      <c r="E31" s="90"/>
      <c r="F31" s="91"/>
      <c r="G31" s="66"/>
      <c r="H31" s="18" t="str">
        <f t="shared" si="2"/>
        <v/>
      </c>
      <c r="I31" s="66"/>
      <c r="J31" s="40" t="str">
        <f t="shared" si="0"/>
        <v/>
      </c>
      <c r="L31" s="19" t="e">
        <f>VLOOKUP(E31,リスト!$A$2:$B$3,2,FALSE)</f>
        <v>#N/A</v>
      </c>
      <c r="M31" s="61">
        <f t="shared" si="3"/>
        <v>0</v>
      </c>
      <c r="N31" s="61">
        <f t="shared" si="4"/>
        <v>0</v>
      </c>
      <c r="O31" s="61" t="str">
        <f t="shared" si="5"/>
        <v/>
      </c>
      <c r="P31" s="61" t="str">
        <f t="shared" si="6"/>
        <v/>
      </c>
      <c r="Q31" s="61" t="str">
        <f>IF(E31=リスト!$A$2,補助額計算書!B31,"")</f>
        <v/>
      </c>
      <c r="R31" s="61" t="str">
        <f>IF(E31=リスト!$A$3,補助額計算書!B31,"")</f>
        <v/>
      </c>
      <c r="S31" s="61" t="str">
        <f t="shared" si="1"/>
        <v/>
      </c>
      <c r="T31" s="20" t="str">
        <f t="shared" si="7"/>
        <v/>
      </c>
    </row>
    <row r="32" spans="1:20" ht="34" customHeight="1">
      <c r="A32" s="69"/>
      <c r="B32" s="70"/>
      <c r="C32" s="65"/>
      <c r="D32" s="65"/>
      <c r="E32" s="90"/>
      <c r="F32" s="91"/>
      <c r="G32" s="66"/>
      <c r="H32" s="18" t="str">
        <f t="shared" si="2"/>
        <v/>
      </c>
      <c r="I32" s="66"/>
      <c r="J32" s="40" t="str">
        <f t="shared" si="0"/>
        <v/>
      </c>
      <c r="L32" s="19" t="e">
        <f>VLOOKUP(E32,リスト!$A$2:$B$3,2,FALSE)</f>
        <v>#N/A</v>
      </c>
      <c r="M32" s="61">
        <f t="shared" si="3"/>
        <v>0</v>
      </c>
      <c r="N32" s="61">
        <f t="shared" si="4"/>
        <v>0</v>
      </c>
      <c r="O32" s="61" t="str">
        <f t="shared" si="5"/>
        <v/>
      </c>
      <c r="P32" s="61" t="str">
        <f t="shared" si="6"/>
        <v/>
      </c>
      <c r="Q32" s="61" t="str">
        <f>IF(E32=リスト!$A$2,補助額計算書!B32,"")</f>
        <v/>
      </c>
      <c r="R32" s="61" t="str">
        <f>IF(E32=リスト!$A$3,補助額計算書!B32,"")</f>
        <v/>
      </c>
      <c r="S32" s="61" t="str">
        <f t="shared" si="1"/>
        <v/>
      </c>
      <c r="T32" s="20" t="str">
        <f t="shared" si="7"/>
        <v/>
      </c>
    </row>
    <row r="33" spans="1:20" ht="34" customHeight="1">
      <c r="A33" s="69"/>
      <c r="B33" s="70"/>
      <c r="C33" s="65"/>
      <c r="D33" s="65"/>
      <c r="E33" s="90"/>
      <c r="F33" s="91"/>
      <c r="G33" s="66"/>
      <c r="H33" s="18" t="str">
        <f t="shared" si="2"/>
        <v/>
      </c>
      <c r="I33" s="66"/>
      <c r="J33" s="40" t="str">
        <f t="shared" si="0"/>
        <v/>
      </c>
      <c r="L33" s="19" t="e">
        <f>VLOOKUP(E33,リスト!$A$2:$B$3,2,FALSE)</f>
        <v>#N/A</v>
      </c>
      <c r="M33" s="61">
        <f t="shared" si="3"/>
        <v>0</v>
      </c>
      <c r="N33" s="61">
        <f t="shared" si="4"/>
        <v>0</v>
      </c>
      <c r="O33" s="61" t="str">
        <f t="shared" si="5"/>
        <v/>
      </c>
      <c r="P33" s="61" t="str">
        <f t="shared" si="6"/>
        <v/>
      </c>
      <c r="Q33" s="61" t="str">
        <f>IF(E33=リスト!$A$2,補助額計算書!B33,"")</f>
        <v/>
      </c>
      <c r="R33" s="61" t="str">
        <f>IF(E33=リスト!$A$3,補助額計算書!B33,"")</f>
        <v/>
      </c>
      <c r="S33" s="61" t="str">
        <f t="shared" si="1"/>
        <v/>
      </c>
      <c r="T33" s="20" t="str">
        <f t="shared" si="7"/>
        <v/>
      </c>
    </row>
    <row r="34" spans="1:20" ht="34" customHeight="1">
      <c r="A34" s="69"/>
      <c r="B34" s="70"/>
      <c r="C34" s="65"/>
      <c r="D34" s="65"/>
      <c r="E34" s="90"/>
      <c r="F34" s="91"/>
      <c r="G34" s="66"/>
      <c r="H34" s="18" t="str">
        <f t="shared" si="2"/>
        <v/>
      </c>
      <c r="I34" s="66"/>
      <c r="J34" s="40" t="str">
        <f t="shared" si="0"/>
        <v/>
      </c>
      <c r="L34" s="19" t="e">
        <f>VLOOKUP(E34,リスト!$A$2:$B$3,2,FALSE)</f>
        <v>#N/A</v>
      </c>
      <c r="M34" s="61">
        <f t="shared" si="3"/>
        <v>0</v>
      </c>
      <c r="N34" s="61">
        <f t="shared" si="4"/>
        <v>0</v>
      </c>
      <c r="O34" s="61" t="str">
        <f t="shared" si="5"/>
        <v/>
      </c>
      <c r="P34" s="61" t="str">
        <f t="shared" si="6"/>
        <v/>
      </c>
      <c r="Q34" s="61" t="str">
        <f>IF(E34=リスト!$A$2,補助額計算書!B34,"")</f>
        <v/>
      </c>
      <c r="R34" s="61" t="str">
        <f>IF(E34=リスト!$A$3,補助額計算書!B34,"")</f>
        <v/>
      </c>
      <c r="S34" s="61" t="str">
        <f t="shared" si="1"/>
        <v/>
      </c>
      <c r="T34" s="20" t="str">
        <f t="shared" si="7"/>
        <v/>
      </c>
    </row>
    <row r="35" spans="1:20" ht="34" customHeight="1">
      <c r="A35" s="69"/>
      <c r="B35" s="70"/>
      <c r="C35" s="65"/>
      <c r="D35" s="65"/>
      <c r="E35" s="90"/>
      <c r="F35" s="91"/>
      <c r="G35" s="66"/>
      <c r="H35" s="18" t="str">
        <f t="shared" si="2"/>
        <v/>
      </c>
      <c r="I35" s="66"/>
      <c r="J35" s="40" t="str">
        <f t="shared" si="0"/>
        <v/>
      </c>
      <c r="L35" s="19" t="e">
        <f>VLOOKUP(E35,リスト!$A$2:$B$3,2,FALSE)</f>
        <v>#N/A</v>
      </c>
      <c r="M35" s="61">
        <f t="shared" si="3"/>
        <v>0</v>
      </c>
      <c r="N35" s="61">
        <f t="shared" si="4"/>
        <v>0</v>
      </c>
      <c r="O35" s="61" t="str">
        <f t="shared" si="5"/>
        <v/>
      </c>
      <c r="P35" s="61" t="str">
        <f t="shared" si="6"/>
        <v/>
      </c>
      <c r="Q35" s="61" t="str">
        <f>IF(E35=リスト!$A$2,補助額計算書!B35,"")</f>
        <v/>
      </c>
      <c r="R35" s="61" t="str">
        <f>IF(E35=リスト!$A$3,補助額計算書!B35,"")</f>
        <v/>
      </c>
      <c r="S35" s="61" t="str">
        <f t="shared" si="1"/>
        <v/>
      </c>
      <c r="T35" s="20" t="str">
        <f t="shared" si="7"/>
        <v/>
      </c>
    </row>
    <row r="36" spans="1:20" ht="34" customHeight="1">
      <c r="A36" s="69"/>
      <c r="B36" s="70"/>
      <c r="C36" s="65"/>
      <c r="D36" s="65"/>
      <c r="E36" s="90"/>
      <c r="F36" s="91"/>
      <c r="G36" s="66"/>
      <c r="H36" s="18" t="str">
        <f t="shared" si="2"/>
        <v/>
      </c>
      <c r="I36" s="66"/>
      <c r="J36" s="40" t="str">
        <f t="shared" si="0"/>
        <v/>
      </c>
      <c r="L36" s="19" t="e">
        <f>VLOOKUP(E36,リスト!$A$2:$B$3,2,FALSE)</f>
        <v>#N/A</v>
      </c>
      <c r="M36" s="61">
        <f t="shared" si="3"/>
        <v>0</v>
      </c>
      <c r="N36" s="61">
        <f t="shared" si="4"/>
        <v>0</v>
      </c>
      <c r="O36" s="61" t="str">
        <f t="shared" si="5"/>
        <v/>
      </c>
      <c r="P36" s="61" t="str">
        <f t="shared" si="6"/>
        <v/>
      </c>
      <c r="Q36" s="61" t="str">
        <f>IF(E36=リスト!$A$2,補助額計算書!B36,"")</f>
        <v/>
      </c>
      <c r="R36" s="61" t="str">
        <f>IF(E36=リスト!$A$3,補助額計算書!B36,"")</f>
        <v/>
      </c>
      <c r="S36" s="61" t="str">
        <f t="shared" si="1"/>
        <v/>
      </c>
      <c r="T36" s="20" t="str">
        <f t="shared" si="7"/>
        <v/>
      </c>
    </row>
    <row r="37" spans="1:20" ht="34" customHeight="1">
      <c r="A37" s="69"/>
      <c r="B37" s="70"/>
      <c r="C37" s="65"/>
      <c r="D37" s="65"/>
      <c r="E37" s="90"/>
      <c r="F37" s="91"/>
      <c r="G37" s="66"/>
      <c r="H37" s="18" t="str">
        <f t="shared" si="2"/>
        <v/>
      </c>
      <c r="I37" s="66"/>
      <c r="J37" s="40" t="str">
        <f t="shared" si="0"/>
        <v/>
      </c>
      <c r="L37" s="19" t="e">
        <f>VLOOKUP(E37,リスト!$A$2:$B$3,2,FALSE)</f>
        <v>#N/A</v>
      </c>
      <c r="M37" s="61">
        <f t="shared" si="3"/>
        <v>0</v>
      </c>
      <c r="N37" s="61">
        <f t="shared" si="4"/>
        <v>0</v>
      </c>
      <c r="O37" s="61" t="str">
        <f t="shared" si="5"/>
        <v/>
      </c>
      <c r="P37" s="61" t="str">
        <f t="shared" si="6"/>
        <v/>
      </c>
      <c r="Q37" s="61" t="str">
        <f>IF(E37=リスト!$A$2,補助額計算書!B37,"")</f>
        <v/>
      </c>
      <c r="R37" s="61" t="str">
        <f>IF(E37=リスト!$A$3,補助額計算書!B37,"")</f>
        <v/>
      </c>
      <c r="S37" s="61" t="str">
        <f t="shared" si="1"/>
        <v/>
      </c>
      <c r="T37" s="20" t="str">
        <f t="shared" si="7"/>
        <v/>
      </c>
    </row>
    <row r="38" spans="1:20" ht="34" customHeight="1">
      <c r="A38" s="69"/>
      <c r="B38" s="70"/>
      <c r="C38" s="65"/>
      <c r="D38" s="65"/>
      <c r="E38" s="90"/>
      <c r="F38" s="91"/>
      <c r="G38" s="66"/>
      <c r="H38" s="18" t="str">
        <f t="shared" si="2"/>
        <v/>
      </c>
      <c r="I38" s="66"/>
      <c r="J38" s="40" t="str">
        <f t="shared" si="0"/>
        <v/>
      </c>
      <c r="L38" s="19" t="e">
        <f>VLOOKUP(E38,リスト!$A$2:$B$3,2,FALSE)</f>
        <v>#N/A</v>
      </c>
      <c r="M38" s="61">
        <f t="shared" si="3"/>
        <v>0</v>
      </c>
      <c r="N38" s="61">
        <f t="shared" si="4"/>
        <v>0</v>
      </c>
      <c r="O38" s="61" t="str">
        <f t="shared" si="5"/>
        <v/>
      </c>
      <c r="P38" s="61" t="str">
        <f t="shared" si="6"/>
        <v/>
      </c>
      <c r="Q38" s="61" t="str">
        <f>IF(E38=リスト!$A$2,補助額計算書!B38,"")</f>
        <v/>
      </c>
      <c r="R38" s="61" t="str">
        <f>IF(E38=リスト!$A$3,補助額計算書!B38,"")</f>
        <v/>
      </c>
      <c r="S38" s="61" t="str">
        <f t="shared" si="1"/>
        <v/>
      </c>
      <c r="T38" s="20" t="str">
        <f t="shared" si="7"/>
        <v/>
      </c>
    </row>
    <row r="39" spans="1:20" ht="34" customHeight="1">
      <c r="A39" s="69"/>
      <c r="B39" s="70"/>
      <c r="C39" s="65"/>
      <c r="D39" s="65"/>
      <c r="E39" s="90"/>
      <c r="F39" s="91"/>
      <c r="G39" s="66"/>
      <c r="H39" s="18" t="str">
        <f t="shared" si="2"/>
        <v/>
      </c>
      <c r="I39" s="66"/>
      <c r="J39" s="40" t="str">
        <f t="shared" si="0"/>
        <v/>
      </c>
      <c r="L39" s="19" t="e">
        <f>VLOOKUP(E39,リスト!$A$2:$B$3,2,FALSE)</f>
        <v>#N/A</v>
      </c>
      <c r="M39" s="61">
        <f t="shared" si="3"/>
        <v>0</v>
      </c>
      <c r="N39" s="61">
        <f t="shared" si="4"/>
        <v>0</v>
      </c>
      <c r="O39" s="61" t="str">
        <f t="shared" si="5"/>
        <v/>
      </c>
      <c r="P39" s="61" t="str">
        <f t="shared" si="6"/>
        <v/>
      </c>
      <c r="Q39" s="61" t="str">
        <f>IF(E39=リスト!$A$2,補助額計算書!B39,"")</f>
        <v/>
      </c>
      <c r="R39" s="61" t="str">
        <f>IF(E39=リスト!$A$3,補助額計算書!B39,"")</f>
        <v/>
      </c>
      <c r="S39" s="61" t="str">
        <f t="shared" si="1"/>
        <v/>
      </c>
      <c r="T39" s="20" t="str">
        <f t="shared" si="7"/>
        <v/>
      </c>
    </row>
    <row r="40" spans="1:20" ht="34" customHeight="1">
      <c r="A40" s="69"/>
      <c r="B40" s="70"/>
      <c r="C40" s="65"/>
      <c r="D40" s="65"/>
      <c r="E40" s="90"/>
      <c r="F40" s="91"/>
      <c r="G40" s="66"/>
      <c r="H40" s="18" t="str">
        <f t="shared" si="2"/>
        <v/>
      </c>
      <c r="I40" s="66"/>
      <c r="J40" s="40" t="str">
        <f t="shared" si="0"/>
        <v/>
      </c>
      <c r="L40" s="19" t="e">
        <f>VLOOKUP(E40,リスト!$A$2:$B$3,2,FALSE)</f>
        <v>#N/A</v>
      </c>
      <c r="M40" s="61">
        <f t="shared" si="3"/>
        <v>0</v>
      </c>
      <c r="N40" s="61">
        <f t="shared" si="4"/>
        <v>0</v>
      </c>
      <c r="O40" s="61" t="str">
        <f t="shared" si="5"/>
        <v/>
      </c>
      <c r="P40" s="61" t="str">
        <f t="shared" si="6"/>
        <v/>
      </c>
      <c r="Q40" s="61" t="str">
        <f>IF(E40=リスト!$A$2,補助額計算書!B40,"")</f>
        <v/>
      </c>
      <c r="R40" s="61" t="str">
        <f>IF(E40=リスト!$A$3,補助額計算書!B40,"")</f>
        <v/>
      </c>
      <c r="S40" s="61" t="str">
        <f t="shared" si="1"/>
        <v/>
      </c>
      <c r="T40" s="20" t="str">
        <f t="shared" si="7"/>
        <v/>
      </c>
    </row>
    <row r="41" spans="1:20" ht="34" customHeight="1">
      <c r="A41" s="69"/>
      <c r="B41" s="70"/>
      <c r="C41" s="65"/>
      <c r="D41" s="65"/>
      <c r="E41" s="90"/>
      <c r="F41" s="91"/>
      <c r="G41" s="66"/>
      <c r="H41" s="18" t="str">
        <f t="shared" si="2"/>
        <v/>
      </c>
      <c r="I41" s="66"/>
      <c r="J41" s="40" t="str">
        <f t="shared" si="0"/>
        <v/>
      </c>
      <c r="L41" s="19" t="e">
        <f>VLOOKUP(E41,リスト!$A$2:$B$3,2,FALSE)</f>
        <v>#N/A</v>
      </c>
      <c r="M41" s="61">
        <f t="shared" si="3"/>
        <v>0</v>
      </c>
      <c r="N41" s="61">
        <f t="shared" si="4"/>
        <v>0</v>
      </c>
      <c r="O41" s="61" t="str">
        <f t="shared" si="5"/>
        <v/>
      </c>
      <c r="P41" s="61" t="str">
        <f t="shared" si="6"/>
        <v/>
      </c>
      <c r="Q41" s="61" t="str">
        <f>IF(E41=リスト!$A$2,補助額計算書!B41,"")</f>
        <v/>
      </c>
      <c r="R41" s="61" t="str">
        <f>IF(E41=リスト!$A$3,補助額計算書!B41,"")</f>
        <v/>
      </c>
      <c r="S41" s="61" t="str">
        <f t="shared" si="1"/>
        <v/>
      </c>
      <c r="T41" s="20" t="str">
        <f t="shared" si="7"/>
        <v/>
      </c>
    </row>
    <row r="42" spans="1:20" ht="34" customHeight="1">
      <c r="A42" s="69"/>
      <c r="B42" s="70"/>
      <c r="C42" s="65"/>
      <c r="D42" s="65"/>
      <c r="E42" s="90"/>
      <c r="F42" s="91"/>
      <c r="G42" s="66"/>
      <c r="H42" s="18" t="str">
        <f t="shared" si="2"/>
        <v/>
      </c>
      <c r="I42" s="66"/>
      <c r="J42" s="40" t="str">
        <f t="shared" si="0"/>
        <v/>
      </c>
      <c r="L42" s="19" t="e">
        <f>VLOOKUP(E42,リスト!$A$2:$B$3,2,FALSE)</f>
        <v>#N/A</v>
      </c>
      <c r="M42" s="61">
        <f t="shared" si="3"/>
        <v>0</v>
      </c>
      <c r="N42" s="61">
        <f t="shared" si="4"/>
        <v>0</v>
      </c>
      <c r="O42" s="61" t="str">
        <f t="shared" si="5"/>
        <v/>
      </c>
      <c r="P42" s="61" t="str">
        <f t="shared" si="6"/>
        <v/>
      </c>
      <c r="Q42" s="61" t="str">
        <f>IF(E42=リスト!$A$2,補助額計算書!B42,"")</f>
        <v/>
      </c>
      <c r="R42" s="61" t="str">
        <f>IF(E42=リスト!$A$3,補助額計算書!B42,"")</f>
        <v/>
      </c>
      <c r="S42" s="61" t="str">
        <f t="shared" si="1"/>
        <v/>
      </c>
      <c r="T42" s="20" t="str">
        <f t="shared" si="7"/>
        <v/>
      </c>
    </row>
    <row r="43" spans="1:20" ht="34" customHeight="1">
      <c r="A43" s="69"/>
      <c r="B43" s="70"/>
      <c r="C43" s="65"/>
      <c r="D43" s="65"/>
      <c r="E43" s="90"/>
      <c r="F43" s="91"/>
      <c r="G43" s="66"/>
      <c r="H43" s="18" t="str">
        <f t="shared" si="2"/>
        <v/>
      </c>
      <c r="I43" s="66"/>
      <c r="J43" s="40" t="str">
        <f t="shared" si="0"/>
        <v/>
      </c>
      <c r="L43" s="19" t="e">
        <f>VLOOKUP(E43,リスト!$A$2:$B$3,2,FALSE)</f>
        <v>#N/A</v>
      </c>
      <c r="M43" s="61">
        <f t="shared" si="3"/>
        <v>0</v>
      </c>
      <c r="N43" s="61">
        <f t="shared" si="4"/>
        <v>0</v>
      </c>
      <c r="O43" s="61" t="str">
        <f t="shared" si="5"/>
        <v/>
      </c>
      <c r="P43" s="61" t="str">
        <f t="shared" si="6"/>
        <v/>
      </c>
      <c r="Q43" s="61" t="str">
        <f>IF(E43=リスト!$A$2,補助額計算書!B43,"")</f>
        <v/>
      </c>
      <c r="R43" s="61" t="str">
        <f>IF(E43=リスト!$A$3,補助額計算書!B43,"")</f>
        <v/>
      </c>
      <c r="S43" s="61" t="str">
        <f t="shared" si="1"/>
        <v/>
      </c>
      <c r="T43" s="20" t="str">
        <f t="shared" si="7"/>
        <v/>
      </c>
    </row>
    <row r="44" spans="1:20" ht="34" customHeight="1">
      <c r="A44" s="69"/>
      <c r="B44" s="70"/>
      <c r="C44" s="65"/>
      <c r="D44" s="65"/>
      <c r="E44" s="90"/>
      <c r="F44" s="91"/>
      <c r="G44" s="66"/>
      <c r="H44" s="18" t="str">
        <f t="shared" si="2"/>
        <v/>
      </c>
      <c r="I44" s="66"/>
      <c r="J44" s="40" t="str">
        <f t="shared" si="0"/>
        <v/>
      </c>
      <c r="L44" s="19" t="e">
        <f>VLOOKUP(E44,リスト!$A$2:$B$3,2,FALSE)</f>
        <v>#N/A</v>
      </c>
      <c r="M44" s="61">
        <f t="shared" si="3"/>
        <v>0</v>
      </c>
      <c r="N44" s="61">
        <f t="shared" si="4"/>
        <v>0</v>
      </c>
      <c r="O44" s="61" t="str">
        <f t="shared" si="5"/>
        <v/>
      </c>
      <c r="P44" s="61" t="str">
        <f t="shared" si="6"/>
        <v/>
      </c>
      <c r="Q44" s="61" t="str">
        <f>IF(E44=リスト!$A$2,補助額計算書!B44,"")</f>
        <v/>
      </c>
      <c r="R44" s="61" t="str">
        <f>IF(E44=リスト!$A$3,補助額計算書!B44,"")</f>
        <v/>
      </c>
      <c r="S44" s="61" t="str">
        <f t="shared" si="1"/>
        <v/>
      </c>
      <c r="T44" s="20" t="str">
        <f t="shared" si="7"/>
        <v/>
      </c>
    </row>
    <row r="45" spans="1:20" ht="34" customHeight="1">
      <c r="A45" s="69"/>
      <c r="B45" s="70"/>
      <c r="C45" s="65"/>
      <c r="D45" s="65"/>
      <c r="E45" s="90"/>
      <c r="F45" s="91"/>
      <c r="G45" s="66"/>
      <c r="H45" s="18" t="str">
        <f t="shared" si="2"/>
        <v/>
      </c>
      <c r="I45" s="66"/>
      <c r="J45" s="40" t="str">
        <f t="shared" si="0"/>
        <v/>
      </c>
      <c r="L45" s="19" t="e">
        <f>VLOOKUP(E45,リスト!$A$2:$B$3,2,FALSE)</f>
        <v>#N/A</v>
      </c>
      <c r="M45" s="61">
        <f t="shared" si="3"/>
        <v>0</v>
      </c>
      <c r="N45" s="61">
        <f t="shared" si="4"/>
        <v>0</v>
      </c>
      <c r="O45" s="61" t="str">
        <f t="shared" si="5"/>
        <v/>
      </c>
      <c r="P45" s="61" t="str">
        <f t="shared" si="6"/>
        <v/>
      </c>
      <c r="Q45" s="61" t="str">
        <f>IF(E45=リスト!$A$2,補助額計算書!B45,"")</f>
        <v/>
      </c>
      <c r="R45" s="61" t="str">
        <f>IF(E45=リスト!$A$3,補助額計算書!B45,"")</f>
        <v/>
      </c>
      <c r="S45" s="61" t="str">
        <f t="shared" si="1"/>
        <v/>
      </c>
      <c r="T45" s="20" t="str">
        <f t="shared" si="7"/>
        <v/>
      </c>
    </row>
    <row r="46" spans="1:20" ht="34" customHeight="1">
      <c r="A46" s="69"/>
      <c r="B46" s="70"/>
      <c r="C46" s="65"/>
      <c r="D46" s="65"/>
      <c r="E46" s="90"/>
      <c r="F46" s="91"/>
      <c r="G46" s="66"/>
      <c r="H46" s="18" t="str">
        <f t="shared" si="2"/>
        <v/>
      </c>
      <c r="I46" s="66"/>
      <c r="J46" s="40" t="str">
        <f t="shared" si="0"/>
        <v/>
      </c>
      <c r="L46" s="19" t="e">
        <f>VLOOKUP(E46,リスト!$A$2:$B$3,2,FALSE)</f>
        <v>#N/A</v>
      </c>
      <c r="M46" s="61">
        <f t="shared" si="3"/>
        <v>0</v>
      </c>
      <c r="N46" s="61">
        <f t="shared" si="4"/>
        <v>0</v>
      </c>
      <c r="O46" s="61" t="str">
        <f t="shared" si="5"/>
        <v/>
      </c>
      <c r="P46" s="61" t="str">
        <f t="shared" si="6"/>
        <v/>
      </c>
      <c r="Q46" s="61" t="str">
        <f>IF(E46=リスト!$A$2,補助額計算書!B46,"")</f>
        <v/>
      </c>
      <c r="R46" s="61" t="str">
        <f>IF(E46=リスト!$A$3,補助額計算書!B46,"")</f>
        <v/>
      </c>
      <c r="S46" s="61" t="str">
        <f t="shared" si="1"/>
        <v/>
      </c>
      <c r="T46" s="20" t="str">
        <f t="shared" si="7"/>
        <v/>
      </c>
    </row>
    <row r="47" spans="1:20" ht="34" customHeight="1">
      <c r="A47" s="69"/>
      <c r="B47" s="70"/>
      <c r="C47" s="65"/>
      <c r="D47" s="65"/>
      <c r="E47" s="90"/>
      <c r="F47" s="91"/>
      <c r="G47" s="66"/>
      <c r="H47" s="18" t="str">
        <f t="shared" si="2"/>
        <v/>
      </c>
      <c r="I47" s="66"/>
      <c r="J47" s="40" t="str">
        <f t="shared" si="0"/>
        <v/>
      </c>
      <c r="L47" s="19" t="e">
        <f>VLOOKUP(E47,リスト!$A$2:$B$3,2,FALSE)</f>
        <v>#N/A</v>
      </c>
      <c r="M47" s="61">
        <f t="shared" si="3"/>
        <v>0</v>
      </c>
      <c r="N47" s="61">
        <f t="shared" si="4"/>
        <v>0</v>
      </c>
      <c r="O47" s="61" t="str">
        <f t="shared" si="5"/>
        <v/>
      </c>
      <c r="P47" s="61" t="str">
        <f t="shared" si="6"/>
        <v/>
      </c>
      <c r="Q47" s="61" t="str">
        <f>IF(E47=リスト!$A$2,補助額計算書!B47,"")</f>
        <v/>
      </c>
      <c r="R47" s="61" t="str">
        <f>IF(E47=リスト!$A$3,補助額計算書!B47,"")</f>
        <v/>
      </c>
      <c r="S47" s="61" t="str">
        <f t="shared" si="1"/>
        <v/>
      </c>
      <c r="T47" s="20" t="str">
        <f t="shared" si="7"/>
        <v/>
      </c>
    </row>
    <row r="48" spans="1:20" ht="34" customHeight="1">
      <c r="A48" s="69"/>
      <c r="B48" s="70"/>
      <c r="C48" s="65"/>
      <c r="D48" s="65"/>
      <c r="E48" s="90"/>
      <c r="F48" s="91"/>
      <c r="G48" s="66"/>
      <c r="H48" s="18" t="str">
        <f t="shared" si="2"/>
        <v/>
      </c>
      <c r="I48" s="66"/>
      <c r="J48" s="40" t="str">
        <f t="shared" si="0"/>
        <v/>
      </c>
      <c r="L48" s="19" t="e">
        <f>VLOOKUP(E48,リスト!$A$2:$B$3,2,FALSE)</f>
        <v>#N/A</v>
      </c>
      <c r="M48" s="61">
        <f t="shared" si="3"/>
        <v>0</v>
      </c>
      <c r="N48" s="61">
        <f t="shared" si="4"/>
        <v>0</v>
      </c>
      <c r="O48" s="61" t="str">
        <f t="shared" si="5"/>
        <v/>
      </c>
      <c r="P48" s="61" t="str">
        <f t="shared" si="6"/>
        <v/>
      </c>
      <c r="Q48" s="61" t="str">
        <f>IF(E48=リスト!$A$2,補助額計算書!B48,"")</f>
        <v/>
      </c>
      <c r="R48" s="61" t="str">
        <f>IF(E48=リスト!$A$3,補助額計算書!B48,"")</f>
        <v/>
      </c>
      <c r="S48" s="61" t="str">
        <f t="shared" si="1"/>
        <v/>
      </c>
      <c r="T48" s="20" t="str">
        <f t="shared" si="7"/>
        <v/>
      </c>
    </row>
    <row r="49" spans="1:20" ht="34" customHeight="1">
      <c r="A49" s="69"/>
      <c r="B49" s="70"/>
      <c r="C49" s="65"/>
      <c r="D49" s="65"/>
      <c r="E49" s="90"/>
      <c r="F49" s="91"/>
      <c r="G49" s="66"/>
      <c r="H49" s="18" t="str">
        <f t="shared" si="2"/>
        <v/>
      </c>
      <c r="I49" s="66"/>
      <c r="J49" s="40" t="str">
        <f t="shared" si="0"/>
        <v/>
      </c>
      <c r="L49" s="19" t="e">
        <f>VLOOKUP(E49,リスト!$A$2:$B$3,2,FALSE)</f>
        <v>#N/A</v>
      </c>
      <c r="M49" s="61">
        <f t="shared" si="3"/>
        <v>0</v>
      </c>
      <c r="N49" s="61">
        <f t="shared" si="4"/>
        <v>0</v>
      </c>
      <c r="O49" s="61" t="str">
        <f t="shared" si="5"/>
        <v/>
      </c>
      <c r="P49" s="61" t="str">
        <f t="shared" si="6"/>
        <v/>
      </c>
      <c r="Q49" s="61" t="str">
        <f>IF(E49=リスト!$A$2,補助額計算書!B49,"")</f>
        <v/>
      </c>
      <c r="R49" s="61" t="str">
        <f>IF(E49=リスト!$A$3,補助額計算書!B49,"")</f>
        <v/>
      </c>
      <c r="S49" s="61" t="str">
        <f t="shared" si="1"/>
        <v/>
      </c>
      <c r="T49" s="20" t="str">
        <f t="shared" si="7"/>
        <v/>
      </c>
    </row>
    <row r="50" spans="1:20" ht="34" customHeight="1">
      <c r="A50" s="69"/>
      <c r="B50" s="70"/>
      <c r="C50" s="65"/>
      <c r="D50" s="65"/>
      <c r="E50" s="90"/>
      <c r="F50" s="91"/>
      <c r="G50" s="66"/>
      <c r="H50" s="18" t="str">
        <f t="shared" si="2"/>
        <v/>
      </c>
      <c r="I50" s="66"/>
      <c r="J50" s="40" t="str">
        <f t="shared" si="0"/>
        <v/>
      </c>
      <c r="L50" s="19" t="e">
        <f>VLOOKUP(E50,リスト!$A$2:$B$3,2,FALSE)</f>
        <v>#N/A</v>
      </c>
      <c r="M50" s="61">
        <f t="shared" si="3"/>
        <v>0</v>
      </c>
      <c r="N50" s="61">
        <f t="shared" si="4"/>
        <v>0</v>
      </c>
      <c r="O50" s="61" t="str">
        <f t="shared" si="5"/>
        <v/>
      </c>
      <c r="P50" s="61" t="str">
        <f t="shared" si="6"/>
        <v/>
      </c>
      <c r="Q50" s="61" t="str">
        <f>IF(E50=リスト!$A$2,補助額計算書!B50,"")</f>
        <v/>
      </c>
      <c r="R50" s="61" t="str">
        <f>IF(E50=リスト!$A$3,補助額計算書!B50,"")</f>
        <v/>
      </c>
      <c r="S50" s="61" t="str">
        <f t="shared" si="1"/>
        <v/>
      </c>
      <c r="T50" s="20" t="str">
        <f t="shared" si="7"/>
        <v/>
      </c>
    </row>
    <row r="51" spans="1:20" ht="34" customHeight="1">
      <c r="A51" s="69"/>
      <c r="B51" s="70"/>
      <c r="C51" s="65"/>
      <c r="D51" s="65"/>
      <c r="E51" s="90"/>
      <c r="F51" s="91"/>
      <c r="G51" s="66"/>
      <c r="H51" s="18" t="str">
        <f t="shared" si="2"/>
        <v/>
      </c>
      <c r="I51" s="66"/>
      <c r="J51" s="40" t="str">
        <f t="shared" si="0"/>
        <v/>
      </c>
      <c r="L51" s="19" t="e">
        <f>VLOOKUP(E51,リスト!$A$2:$B$3,2,FALSE)</f>
        <v>#N/A</v>
      </c>
      <c r="M51" s="61">
        <f t="shared" si="3"/>
        <v>0</v>
      </c>
      <c r="N51" s="61">
        <f t="shared" si="4"/>
        <v>0</v>
      </c>
      <c r="O51" s="61" t="str">
        <f t="shared" si="5"/>
        <v/>
      </c>
      <c r="P51" s="61" t="str">
        <f t="shared" si="6"/>
        <v/>
      </c>
      <c r="Q51" s="61" t="str">
        <f>IF(E51=リスト!$A$2,補助額計算書!B51,"")</f>
        <v/>
      </c>
      <c r="R51" s="61" t="str">
        <f>IF(E51=リスト!$A$3,補助額計算書!B51,"")</f>
        <v/>
      </c>
      <c r="S51" s="61" t="str">
        <f t="shared" si="1"/>
        <v/>
      </c>
      <c r="T51" s="20" t="str">
        <f t="shared" si="7"/>
        <v/>
      </c>
    </row>
    <row r="52" spans="1:20" ht="34" customHeight="1">
      <c r="A52" s="69"/>
      <c r="B52" s="70"/>
      <c r="C52" s="65"/>
      <c r="D52" s="65"/>
      <c r="E52" s="90"/>
      <c r="F52" s="91"/>
      <c r="G52" s="66"/>
      <c r="H52" s="18" t="str">
        <f t="shared" si="2"/>
        <v/>
      </c>
      <c r="I52" s="66"/>
      <c r="J52" s="40" t="str">
        <f t="shared" si="0"/>
        <v/>
      </c>
      <c r="L52" s="19" t="e">
        <f>VLOOKUP(E52,リスト!$A$2:$B$3,2,FALSE)</f>
        <v>#N/A</v>
      </c>
      <c r="M52" s="61">
        <f t="shared" si="3"/>
        <v>0</v>
      </c>
      <c r="N52" s="61">
        <f t="shared" si="4"/>
        <v>0</v>
      </c>
      <c r="O52" s="61" t="str">
        <f t="shared" si="5"/>
        <v/>
      </c>
      <c r="P52" s="61" t="str">
        <f t="shared" si="6"/>
        <v/>
      </c>
      <c r="Q52" s="61" t="str">
        <f>IF(E52=リスト!$A$2,補助額計算書!B52,"")</f>
        <v/>
      </c>
      <c r="R52" s="61" t="str">
        <f>IF(E52=リスト!$A$3,補助額計算書!B52,"")</f>
        <v/>
      </c>
      <c r="S52" s="61" t="str">
        <f t="shared" si="1"/>
        <v/>
      </c>
      <c r="T52" s="20" t="str">
        <f t="shared" si="7"/>
        <v/>
      </c>
    </row>
    <row r="53" spans="1:20" ht="34" customHeight="1">
      <c r="A53" s="69"/>
      <c r="B53" s="70"/>
      <c r="C53" s="65"/>
      <c r="D53" s="65"/>
      <c r="E53" s="90"/>
      <c r="F53" s="91"/>
      <c r="G53" s="66"/>
      <c r="H53" s="18" t="str">
        <f t="shared" si="2"/>
        <v/>
      </c>
      <c r="I53" s="66"/>
      <c r="J53" s="40" t="str">
        <f t="shared" si="0"/>
        <v/>
      </c>
      <c r="L53" s="19" t="e">
        <f>VLOOKUP(E53,リスト!$A$2:$B$3,2,FALSE)</f>
        <v>#N/A</v>
      </c>
      <c r="M53" s="61">
        <f t="shared" si="3"/>
        <v>0</v>
      </c>
      <c r="N53" s="61">
        <f t="shared" si="4"/>
        <v>0</v>
      </c>
      <c r="O53" s="61" t="str">
        <f t="shared" si="5"/>
        <v/>
      </c>
      <c r="P53" s="61" t="str">
        <f t="shared" si="6"/>
        <v/>
      </c>
      <c r="Q53" s="61" t="str">
        <f>IF(E53=リスト!$A$2,補助額計算書!B53,"")</f>
        <v/>
      </c>
      <c r="R53" s="61" t="str">
        <f>IF(E53=リスト!$A$3,補助額計算書!B53,"")</f>
        <v/>
      </c>
      <c r="S53" s="61" t="str">
        <f t="shared" si="1"/>
        <v/>
      </c>
      <c r="T53" s="20" t="str">
        <f t="shared" si="7"/>
        <v/>
      </c>
    </row>
    <row r="54" spans="1:20" ht="34" customHeight="1">
      <c r="A54" s="69"/>
      <c r="B54" s="70"/>
      <c r="C54" s="65"/>
      <c r="D54" s="65"/>
      <c r="E54" s="90"/>
      <c r="F54" s="91"/>
      <c r="G54" s="66"/>
      <c r="H54" s="18" t="str">
        <f t="shared" si="2"/>
        <v/>
      </c>
      <c r="I54" s="66"/>
      <c r="J54" s="40" t="str">
        <f t="shared" si="0"/>
        <v/>
      </c>
      <c r="L54" s="19" t="e">
        <f>VLOOKUP(E54,リスト!$A$2:$B$3,2,FALSE)</f>
        <v>#N/A</v>
      </c>
      <c r="M54" s="61">
        <f t="shared" si="3"/>
        <v>0</v>
      </c>
      <c r="N54" s="61">
        <f t="shared" si="4"/>
        <v>0</v>
      </c>
      <c r="O54" s="61" t="str">
        <f t="shared" si="5"/>
        <v/>
      </c>
      <c r="P54" s="61" t="str">
        <f t="shared" si="6"/>
        <v/>
      </c>
      <c r="Q54" s="61" t="str">
        <f>IF(E54=リスト!$A$2,補助額計算書!B54,"")</f>
        <v/>
      </c>
      <c r="R54" s="61" t="str">
        <f>IF(E54=リスト!$A$3,補助額計算書!B54,"")</f>
        <v/>
      </c>
      <c r="S54" s="61" t="str">
        <f t="shared" si="1"/>
        <v/>
      </c>
      <c r="T54" s="20" t="str">
        <f t="shared" si="7"/>
        <v/>
      </c>
    </row>
    <row r="55" spans="1:20" ht="34" customHeight="1">
      <c r="A55" s="69"/>
      <c r="B55" s="70"/>
      <c r="C55" s="65"/>
      <c r="D55" s="65"/>
      <c r="E55" s="90"/>
      <c r="F55" s="91"/>
      <c r="G55" s="66"/>
      <c r="H55" s="18" t="str">
        <f t="shared" si="2"/>
        <v/>
      </c>
      <c r="I55" s="66"/>
      <c r="J55" s="40" t="str">
        <f t="shared" si="0"/>
        <v/>
      </c>
      <c r="L55" s="19" t="e">
        <f>VLOOKUP(E55,リスト!$A$2:$B$3,2,FALSE)</f>
        <v>#N/A</v>
      </c>
      <c r="M55" s="61">
        <f t="shared" si="3"/>
        <v>0</v>
      </c>
      <c r="N55" s="61">
        <f t="shared" si="4"/>
        <v>0</v>
      </c>
      <c r="O55" s="61" t="str">
        <f t="shared" si="5"/>
        <v/>
      </c>
      <c r="P55" s="61" t="str">
        <f t="shared" si="6"/>
        <v/>
      </c>
      <c r="Q55" s="61" t="str">
        <f>IF(E55=リスト!$A$2,補助額計算書!B55,"")</f>
        <v/>
      </c>
      <c r="R55" s="61" t="str">
        <f>IF(E55=リスト!$A$3,補助額計算書!B55,"")</f>
        <v/>
      </c>
      <c r="S55" s="61" t="str">
        <f t="shared" si="1"/>
        <v/>
      </c>
      <c r="T55" s="20" t="str">
        <f t="shared" si="7"/>
        <v/>
      </c>
    </row>
    <row r="56" spans="1:20" ht="34" customHeight="1">
      <c r="A56" s="69"/>
      <c r="B56" s="70"/>
      <c r="C56" s="65"/>
      <c r="D56" s="65"/>
      <c r="E56" s="90"/>
      <c r="F56" s="91"/>
      <c r="G56" s="66"/>
      <c r="H56" s="18" t="str">
        <f t="shared" si="2"/>
        <v/>
      </c>
      <c r="I56" s="66"/>
      <c r="J56" s="40" t="str">
        <f t="shared" si="0"/>
        <v/>
      </c>
      <c r="L56" s="19" t="e">
        <f>VLOOKUP(E56,リスト!$A$2:$B$3,2,FALSE)</f>
        <v>#N/A</v>
      </c>
      <c r="M56" s="61">
        <f t="shared" si="3"/>
        <v>0</v>
      </c>
      <c r="N56" s="61">
        <f t="shared" si="4"/>
        <v>0</v>
      </c>
      <c r="O56" s="61" t="str">
        <f t="shared" si="5"/>
        <v/>
      </c>
      <c r="P56" s="61" t="str">
        <f t="shared" si="6"/>
        <v/>
      </c>
      <c r="Q56" s="61" t="str">
        <f>IF(E56=リスト!$A$2,補助額計算書!B56,"")</f>
        <v/>
      </c>
      <c r="R56" s="61" t="str">
        <f>IF(E56=リスト!$A$3,補助額計算書!B56,"")</f>
        <v/>
      </c>
      <c r="S56" s="61" t="str">
        <f t="shared" si="1"/>
        <v/>
      </c>
      <c r="T56" s="20" t="str">
        <f t="shared" si="7"/>
        <v/>
      </c>
    </row>
    <row r="57" spans="1:20" ht="34" customHeight="1">
      <c r="A57" s="69"/>
      <c r="B57" s="70"/>
      <c r="C57" s="65"/>
      <c r="D57" s="65"/>
      <c r="E57" s="90"/>
      <c r="F57" s="91"/>
      <c r="G57" s="66"/>
      <c r="H57" s="18" t="str">
        <f t="shared" si="2"/>
        <v/>
      </c>
      <c r="I57" s="66"/>
      <c r="J57" s="40" t="str">
        <f t="shared" si="0"/>
        <v/>
      </c>
      <c r="L57" s="19" t="e">
        <f>VLOOKUP(E57,リスト!$A$2:$B$3,2,FALSE)</f>
        <v>#N/A</v>
      </c>
      <c r="M57" s="61">
        <f t="shared" si="3"/>
        <v>0</v>
      </c>
      <c r="N57" s="61">
        <f t="shared" si="4"/>
        <v>0</v>
      </c>
      <c r="O57" s="61" t="str">
        <f t="shared" si="5"/>
        <v/>
      </c>
      <c r="P57" s="61" t="str">
        <f t="shared" si="6"/>
        <v/>
      </c>
      <c r="Q57" s="61" t="str">
        <f>IF(E57=リスト!$A$2,補助額計算書!B57,"")</f>
        <v/>
      </c>
      <c r="R57" s="61" t="str">
        <f>IF(E57=リスト!$A$3,補助額計算書!B57,"")</f>
        <v/>
      </c>
      <c r="S57" s="61" t="str">
        <f t="shared" si="1"/>
        <v/>
      </c>
      <c r="T57" s="20" t="str">
        <f t="shared" si="7"/>
        <v/>
      </c>
    </row>
    <row r="58" spans="1:20" ht="34" customHeight="1">
      <c r="A58" s="69"/>
      <c r="B58" s="70"/>
      <c r="C58" s="65"/>
      <c r="D58" s="65"/>
      <c r="E58" s="90"/>
      <c r="F58" s="91"/>
      <c r="G58" s="66"/>
      <c r="H58" s="18" t="str">
        <f t="shared" si="2"/>
        <v/>
      </c>
      <c r="I58" s="66"/>
      <c r="J58" s="40" t="str">
        <f t="shared" si="0"/>
        <v/>
      </c>
      <c r="L58" s="19" t="e">
        <f>VLOOKUP(E58,リスト!$A$2:$B$3,2,FALSE)</f>
        <v>#N/A</v>
      </c>
      <c r="M58" s="61">
        <f t="shared" si="3"/>
        <v>0</v>
      </c>
      <c r="N58" s="61">
        <f t="shared" si="4"/>
        <v>0</v>
      </c>
      <c r="O58" s="61" t="str">
        <f t="shared" si="5"/>
        <v/>
      </c>
      <c r="P58" s="61" t="str">
        <f t="shared" si="6"/>
        <v/>
      </c>
      <c r="Q58" s="61" t="str">
        <f>IF(E58=リスト!$A$2,補助額計算書!B58,"")</f>
        <v/>
      </c>
      <c r="R58" s="61" t="str">
        <f>IF(E58=リスト!$A$3,補助額計算書!B58,"")</f>
        <v/>
      </c>
      <c r="S58" s="61" t="str">
        <f t="shared" si="1"/>
        <v/>
      </c>
      <c r="T58" s="20" t="str">
        <f t="shared" si="7"/>
        <v/>
      </c>
    </row>
    <row r="59" spans="1:20" ht="34" customHeight="1">
      <c r="A59" s="69"/>
      <c r="B59" s="70"/>
      <c r="C59" s="65"/>
      <c r="D59" s="65"/>
      <c r="E59" s="90"/>
      <c r="F59" s="91"/>
      <c r="G59" s="66"/>
      <c r="H59" s="18" t="str">
        <f t="shared" si="2"/>
        <v/>
      </c>
      <c r="I59" s="66"/>
      <c r="J59" s="40" t="str">
        <f t="shared" si="0"/>
        <v/>
      </c>
      <c r="L59" s="19" t="e">
        <f>VLOOKUP(E59,リスト!$A$2:$B$3,2,FALSE)</f>
        <v>#N/A</v>
      </c>
      <c r="M59" s="61">
        <f t="shared" si="3"/>
        <v>0</v>
      </c>
      <c r="N59" s="61">
        <f t="shared" si="4"/>
        <v>0</v>
      </c>
      <c r="O59" s="61" t="str">
        <f t="shared" si="5"/>
        <v/>
      </c>
      <c r="P59" s="61" t="str">
        <f t="shared" si="6"/>
        <v/>
      </c>
      <c r="Q59" s="61" t="str">
        <f>IF(E59=リスト!$A$2,補助額計算書!B59,"")</f>
        <v/>
      </c>
      <c r="R59" s="61" t="str">
        <f>IF(E59=リスト!$A$3,補助額計算書!B59,"")</f>
        <v/>
      </c>
      <c r="S59" s="61" t="str">
        <f t="shared" si="1"/>
        <v/>
      </c>
      <c r="T59" s="20" t="str">
        <f t="shared" si="7"/>
        <v/>
      </c>
    </row>
    <row r="60" spans="1:20" ht="34" customHeight="1">
      <c r="A60" s="69"/>
      <c r="B60" s="70"/>
      <c r="C60" s="65"/>
      <c r="D60" s="65"/>
      <c r="E60" s="90"/>
      <c r="F60" s="91"/>
      <c r="G60" s="66"/>
      <c r="H60" s="18" t="str">
        <f t="shared" si="2"/>
        <v/>
      </c>
      <c r="I60" s="66"/>
      <c r="J60" s="40" t="str">
        <f t="shared" si="0"/>
        <v/>
      </c>
      <c r="L60" s="19" t="e">
        <f>VLOOKUP(E60,リスト!$A$2:$B$3,2,FALSE)</f>
        <v>#N/A</v>
      </c>
      <c r="M60" s="61">
        <f t="shared" si="3"/>
        <v>0</v>
      </c>
      <c r="N60" s="61">
        <f t="shared" si="4"/>
        <v>0</v>
      </c>
      <c r="O60" s="61" t="str">
        <f t="shared" si="5"/>
        <v/>
      </c>
      <c r="P60" s="61" t="str">
        <f t="shared" si="6"/>
        <v/>
      </c>
      <c r="Q60" s="61" t="str">
        <f>IF(E60=リスト!$A$2,補助額計算書!B60,"")</f>
        <v/>
      </c>
      <c r="R60" s="61" t="str">
        <f>IF(E60=リスト!$A$3,補助額計算書!B60,"")</f>
        <v/>
      </c>
      <c r="S60" s="61" t="str">
        <f t="shared" si="1"/>
        <v/>
      </c>
      <c r="T60" s="20" t="str">
        <f t="shared" si="7"/>
        <v/>
      </c>
    </row>
    <row r="61" spans="1:20" ht="34" customHeight="1">
      <c r="A61" s="69"/>
      <c r="B61" s="70"/>
      <c r="C61" s="65"/>
      <c r="D61" s="65"/>
      <c r="E61" s="90"/>
      <c r="F61" s="91"/>
      <c r="G61" s="66"/>
      <c r="H61" s="18" t="str">
        <f t="shared" si="2"/>
        <v/>
      </c>
      <c r="I61" s="66"/>
      <c r="J61" s="40" t="str">
        <f t="shared" si="0"/>
        <v/>
      </c>
      <c r="L61" s="19" t="e">
        <f>VLOOKUP(E61,リスト!$A$2:$B$3,2,FALSE)</f>
        <v>#N/A</v>
      </c>
      <c r="M61" s="61">
        <f t="shared" si="3"/>
        <v>0</v>
      </c>
      <c r="N61" s="61">
        <f t="shared" si="4"/>
        <v>0</v>
      </c>
      <c r="O61" s="61" t="str">
        <f t="shared" si="5"/>
        <v/>
      </c>
      <c r="P61" s="61" t="str">
        <f t="shared" si="6"/>
        <v/>
      </c>
      <c r="Q61" s="61" t="str">
        <f>IF(E61=リスト!$A$2,補助額計算書!B61,"")</f>
        <v/>
      </c>
      <c r="R61" s="61" t="str">
        <f>IF(E61=リスト!$A$3,補助額計算書!B61,"")</f>
        <v/>
      </c>
      <c r="S61" s="61" t="str">
        <f t="shared" si="1"/>
        <v/>
      </c>
      <c r="T61" s="20" t="str">
        <f t="shared" si="7"/>
        <v/>
      </c>
    </row>
    <row r="62" spans="1:20" ht="34" customHeight="1" thickBot="1">
      <c r="A62" s="71"/>
      <c r="B62" s="72"/>
      <c r="C62" s="73"/>
      <c r="D62" s="73"/>
      <c r="E62" s="125"/>
      <c r="F62" s="126"/>
      <c r="G62" s="67"/>
      <c r="H62" s="45" t="str">
        <f t="shared" si="2"/>
        <v/>
      </c>
      <c r="I62" s="67"/>
      <c r="J62" s="46" t="str">
        <f t="shared" si="0"/>
        <v/>
      </c>
      <c r="L62" s="21" t="e">
        <f>VLOOKUP(E62,リスト!$A$2:$B$3,2,FALSE)</f>
        <v>#N/A</v>
      </c>
      <c r="M62" s="61">
        <f t="shared" si="3"/>
        <v>0</v>
      </c>
      <c r="N62" s="61">
        <f t="shared" si="4"/>
        <v>0</v>
      </c>
      <c r="O62" s="61" t="str">
        <f t="shared" si="5"/>
        <v/>
      </c>
      <c r="P62" s="61" t="str">
        <f t="shared" si="6"/>
        <v/>
      </c>
      <c r="Q62" s="61" t="str">
        <f>IF(E62=リスト!$A$2,補助額計算書!B62,"")</f>
        <v/>
      </c>
      <c r="R62" s="61" t="str">
        <f>IF(E62=リスト!$A$3,補助額計算書!B62,"")</f>
        <v/>
      </c>
      <c r="S62" s="61" t="str">
        <f t="shared" si="1"/>
        <v/>
      </c>
      <c r="T62" s="20" t="str">
        <f t="shared" si="7"/>
        <v/>
      </c>
    </row>
    <row r="63" spans="1:20" s="34" customFormat="1">
      <c r="A63" s="30"/>
      <c r="B63" s="31"/>
      <c r="C63" s="32"/>
      <c r="D63" s="32"/>
      <c r="E63" s="33"/>
      <c r="F63" s="33"/>
      <c r="G63" s="30"/>
      <c r="H63" s="30"/>
      <c r="I63" s="30"/>
      <c r="J63" s="32"/>
      <c r="L63" s="35"/>
      <c r="M63" s="35"/>
      <c r="T63" s="35"/>
    </row>
    <row r="64" spans="1:20" s="34" customFormat="1">
      <c r="A64" s="30"/>
      <c r="B64" s="31"/>
      <c r="C64" s="32"/>
      <c r="D64" s="32"/>
      <c r="E64" s="33"/>
      <c r="F64" s="33"/>
      <c r="G64" s="30"/>
      <c r="H64" s="30"/>
      <c r="I64" s="30"/>
      <c r="J64" s="32"/>
      <c r="L64" s="35"/>
      <c r="M64" s="35"/>
      <c r="T64" s="35"/>
    </row>
    <row r="65" spans="1:20" s="34" customFormat="1">
      <c r="A65" s="30"/>
      <c r="B65" s="31"/>
      <c r="C65" s="32"/>
      <c r="D65" s="32"/>
      <c r="E65" s="33"/>
      <c r="F65" s="33"/>
      <c r="G65" s="30"/>
      <c r="H65" s="30"/>
      <c r="I65" s="30"/>
      <c r="J65" s="32"/>
      <c r="L65" s="35"/>
      <c r="M65" s="35"/>
      <c r="T65" s="35"/>
    </row>
  </sheetData>
  <mergeCells count="75">
    <mergeCell ref="E62:F62"/>
    <mergeCell ref="E56:F56"/>
    <mergeCell ref="E57:F57"/>
    <mergeCell ref="E58:F58"/>
    <mergeCell ref="E59:F59"/>
    <mergeCell ref="E60:F60"/>
    <mergeCell ref="E61:F61"/>
    <mergeCell ref="E55:F55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26:F26"/>
    <mergeCell ref="E27:F27"/>
    <mergeCell ref="E28:F28"/>
    <mergeCell ref="E29:F29"/>
    <mergeCell ref="E30:F30"/>
    <mergeCell ref="E31:F31"/>
    <mergeCell ref="O16:P16"/>
    <mergeCell ref="Q16:T16"/>
    <mergeCell ref="E18:F18"/>
    <mergeCell ref="E19:F19"/>
    <mergeCell ref="E20:F20"/>
    <mergeCell ref="E21:F21"/>
    <mergeCell ref="I14:I16"/>
    <mergeCell ref="J14:J16"/>
    <mergeCell ref="E15:F17"/>
    <mergeCell ref="G15:G17"/>
    <mergeCell ref="K16:K28"/>
    <mergeCell ref="L16:N16"/>
    <mergeCell ref="E22:F22"/>
    <mergeCell ref="E23:F23"/>
    <mergeCell ref="E24:F24"/>
    <mergeCell ref="E25:F25"/>
    <mergeCell ref="B11:E11"/>
    <mergeCell ref="F11:H11"/>
    <mergeCell ref="A13:C13"/>
    <mergeCell ref="A14:A16"/>
    <mergeCell ref="B14:B16"/>
    <mergeCell ref="C14:C16"/>
    <mergeCell ref="D14:D16"/>
    <mergeCell ref="E14:G14"/>
    <mergeCell ref="H14:H16"/>
    <mergeCell ref="F7:H7"/>
    <mergeCell ref="B8:E8"/>
    <mergeCell ref="F8:H8"/>
    <mergeCell ref="F9:H9"/>
    <mergeCell ref="B10:E10"/>
    <mergeCell ref="F10:H10"/>
    <mergeCell ref="B6:E6"/>
    <mergeCell ref="F6:H6"/>
    <mergeCell ref="A1:D1"/>
    <mergeCell ref="A2:J2"/>
    <mergeCell ref="A4:D4"/>
    <mergeCell ref="E4:H4"/>
    <mergeCell ref="E5:H5"/>
  </mergeCells>
  <phoneticPr fontId="1"/>
  <conditionalFormatting sqref="J4:J12 E4:F4">
    <cfRule type="cellIs" dxfId="1" priority="1" operator="equal">
      <formula>0</formula>
    </cfRule>
  </conditionalFormatting>
  <dataValidations count="2">
    <dataValidation type="list" allowBlank="1" showInputMessage="1" showErrorMessage="1" sqref="G18:G65" xr:uid="{B8B5742D-EAEE-4929-B4FF-9B65318D299A}">
      <formula1>"○"</formula1>
    </dataValidation>
    <dataValidation type="list" allowBlank="1" showInputMessage="1" showErrorMessage="1" sqref="D13" xr:uid="{55581BFD-D9C6-444E-8873-6E8F4E39A629}">
      <formula1>"有,無"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6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5EA24A-AA5A-449D-9FAF-85C95D8F329A}">
          <x14:formula1>
            <xm:f>リスト!$A$2:$A$3</xm:f>
          </x14:formula1>
          <xm:sqref>E18:E65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596A-979D-4084-A27E-E6B489CF99C1}">
  <dimension ref="A1:T65"/>
  <sheetViews>
    <sheetView showGridLines="0" view="pageBreakPreview" zoomScale="70" zoomScaleNormal="70" zoomScaleSheetLayoutView="70" workbookViewId="0">
      <selection activeCell="D30" sqref="D30"/>
    </sheetView>
  </sheetViews>
  <sheetFormatPr defaultRowHeight="14.5"/>
  <cols>
    <col min="1" max="1" width="15.1640625" style="2" customWidth="1"/>
    <col min="2" max="2" width="7.75" style="2" customWidth="1"/>
    <col min="3" max="3" width="13.1640625" style="2" customWidth="1"/>
    <col min="4" max="4" width="9.9140625" style="2" customWidth="1"/>
    <col min="5" max="5" width="30" style="2" customWidth="1"/>
    <col min="6" max="6" width="5.58203125" style="2" customWidth="1"/>
    <col min="7" max="7" width="4.6640625" style="2" customWidth="1"/>
    <col min="8" max="8" width="7" style="2" bestFit="1" customWidth="1"/>
    <col min="9" max="9" width="8" style="2" bestFit="1" customWidth="1"/>
    <col min="10" max="10" width="13.08203125" style="2" customWidth="1"/>
    <col min="11" max="11" width="8.6640625" style="2"/>
    <col min="12" max="20" width="8.83203125" style="2" hidden="1" customWidth="1"/>
    <col min="21" max="16384" width="8.6640625" style="2"/>
  </cols>
  <sheetData>
    <row r="1" spans="1:20">
      <c r="A1" s="77" t="s">
        <v>44</v>
      </c>
      <c r="B1" s="77"/>
      <c r="C1" s="77"/>
      <c r="D1" s="77"/>
    </row>
    <row r="2" spans="1:20" ht="18.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</row>
    <row r="3" spans="1:20" ht="16">
      <c r="A3" s="3"/>
      <c r="B3" s="3"/>
      <c r="C3" s="3"/>
      <c r="H3" s="4"/>
      <c r="I3" s="5"/>
      <c r="J3" s="6"/>
    </row>
    <row r="4" spans="1:20" ht="30.5" customHeight="1" thickBot="1">
      <c r="A4" s="79" t="s">
        <v>37</v>
      </c>
      <c r="B4" s="79"/>
      <c r="C4" s="79"/>
      <c r="D4" s="79"/>
      <c r="E4" s="80">
        <f>IF(ROUNDDOWN(SUM(J18:J62),-3)&gt;10000000,10000000,ROUNDDOWN(SUM(J18:J62),-3))</f>
        <v>3509000</v>
      </c>
      <c r="F4" s="80"/>
      <c r="G4" s="80"/>
      <c r="H4" s="80"/>
      <c r="I4" s="53" t="s">
        <v>0</v>
      </c>
      <c r="J4" s="54">
        <f>SUM(B18:B62)</f>
        <v>22.689999999999998</v>
      </c>
    </row>
    <row r="5" spans="1:20" ht="30.5" customHeight="1">
      <c r="A5" s="3"/>
      <c r="B5" s="3"/>
      <c r="C5" s="7"/>
      <c r="D5" s="7" t="s">
        <v>36</v>
      </c>
      <c r="E5" s="81">
        <f ca="1">IF(F7&lt;F6,F7,F6)+IF(F9&lt;F8,F9,F8)</f>
        <v>3509300</v>
      </c>
      <c r="F5" s="81"/>
      <c r="G5" s="82"/>
      <c r="H5" s="82"/>
      <c r="I5" s="8"/>
      <c r="J5" s="9"/>
    </row>
    <row r="6" spans="1:20" ht="18" customHeight="1">
      <c r="B6" s="74" t="s">
        <v>1</v>
      </c>
      <c r="C6" s="75"/>
      <c r="D6" s="75"/>
      <c r="E6" s="75"/>
      <c r="F6" s="76">
        <f ca="1">SUMIF($E$18:$J$62,リスト!A2,$J$18:$J$62)</f>
        <v>1022010</v>
      </c>
      <c r="G6" s="76"/>
      <c r="H6" s="76"/>
      <c r="I6" s="27" t="s">
        <v>0</v>
      </c>
      <c r="J6" s="47">
        <f>SUM(Q18:Q62)</f>
        <v>14.68</v>
      </c>
    </row>
    <row r="7" spans="1:20" s="26" customFormat="1" ht="18" customHeight="1">
      <c r="B7" s="57"/>
      <c r="C7" s="58"/>
      <c r="D7" s="58"/>
      <c r="E7" s="59" t="s">
        <v>42</v>
      </c>
      <c r="F7" s="83">
        <f>J6*900000</f>
        <v>13212000</v>
      </c>
      <c r="G7" s="83"/>
      <c r="H7" s="83"/>
      <c r="I7" s="55"/>
      <c r="J7" s="56"/>
    </row>
    <row r="8" spans="1:20" ht="18" customHeight="1">
      <c r="B8" s="84" t="s">
        <v>2</v>
      </c>
      <c r="C8" s="85"/>
      <c r="D8" s="85"/>
      <c r="E8" s="85"/>
      <c r="F8" s="86">
        <f ca="1">SUMIF($E$18:$J$62,リスト!A3,$J$18:$J$62)</f>
        <v>2487290</v>
      </c>
      <c r="G8" s="86"/>
      <c r="H8" s="86"/>
      <c r="I8" s="10" t="s">
        <v>0</v>
      </c>
      <c r="J8" s="28">
        <f>SUM(R18:R62)</f>
        <v>8.01</v>
      </c>
    </row>
    <row r="9" spans="1:20" s="26" customFormat="1" ht="18" customHeight="1">
      <c r="B9" s="48"/>
      <c r="C9" s="49"/>
      <c r="D9" s="49"/>
      <c r="E9" s="50" t="s">
        <v>41</v>
      </c>
      <c r="F9" s="87">
        <f>J8*700000</f>
        <v>5607000</v>
      </c>
      <c r="G9" s="87"/>
      <c r="H9" s="87"/>
      <c r="I9" s="51"/>
      <c r="J9" s="52"/>
    </row>
    <row r="10" spans="1:20" ht="18" customHeight="1">
      <c r="A10" s="23"/>
      <c r="B10" s="88" t="s">
        <v>38</v>
      </c>
      <c r="C10" s="89"/>
      <c r="D10" s="89"/>
      <c r="E10" s="89"/>
      <c r="F10" s="86">
        <f>ROUNDDOWN(SUM(O18:O62)*0.05,0)</f>
        <v>388328</v>
      </c>
      <c r="G10" s="86"/>
      <c r="H10" s="86"/>
      <c r="I10" s="10" t="s">
        <v>0</v>
      </c>
      <c r="J10" s="28">
        <f>SUM(T18:T62)</f>
        <v>22.689999999999998</v>
      </c>
    </row>
    <row r="11" spans="1:20" ht="18.5" customHeight="1">
      <c r="A11" s="23"/>
      <c r="B11" s="92" t="s">
        <v>39</v>
      </c>
      <c r="C11" s="93"/>
      <c r="D11" s="93"/>
      <c r="E11" s="93"/>
      <c r="F11" s="94">
        <f>ROUNDDOWN(SUM(P18:P62)*0.2,0)</f>
        <v>1349400</v>
      </c>
      <c r="G11" s="94"/>
      <c r="H11" s="94"/>
      <c r="I11" s="29" t="s">
        <v>0</v>
      </c>
      <c r="J11" s="25">
        <f>SUM(S18:S62)</f>
        <v>15.79</v>
      </c>
    </row>
    <row r="12" spans="1:20" ht="18.5" customHeight="1" thickBot="1">
      <c r="A12" s="23"/>
      <c r="B12" s="23"/>
      <c r="C12" s="23"/>
      <c r="D12" s="23"/>
      <c r="E12" s="22"/>
      <c r="F12" s="22"/>
      <c r="G12" s="22"/>
      <c r="H12" s="22"/>
      <c r="I12" s="10"/>
      <c r="J12" s="24"/>
    </row>
    <row r="13" spans="1:20" ht="24" customHeight="1" thickBot="1">
      <c r="A13" s="95" t="s">
        <v>40</v>
      </c>
      <c r="B13" s="96"/>
      <c r="C13" s="96"/>
      <c r="D13" s="36" t="s">
        <v>35</v>
      </c>
    </row>
    <row r="14" spans="1:20" ht="19" customHeight="1">
      <c r="A14" s="97" t="s">
        <v>3</v>
      </c>
      <c r="B14" s="100" t="s">
        <v>4</v>
      </c>
      <c r="C14" s="102" t="s">
        <v>29</v>
      </c>
      <c r="D14" s="100" t="s">
        <v>31</v>
      </c>
      <c r="E14" s="105" t="s">
        <v>5</v>
      </c>
      <c r="F14" s="106"/>
      <c r="G14" s="107"/>
      <c r="H14" s="100" t="s">
        <v>6</v>
      </c>
      <c r="I14" s="100" t="s">
        <v>32</v>
      </c>
      <c r="J14" s="111" t="s">
        <v>7</v>
      </c>
    </row>
    <row r="15" spans="1:20" ht="18" customHeight="1">
      <c r="A15" s="98"/>
      <c r="B15" s="101"/>
      <c r="C15" s="103"/>
      <c r="D15" s="101"/>
      <c r="E15" s="114" t="s">
        <v>43</v>
      </c>
      <c r="F15" s="115"/>
      <c r="G15" s="120" t="s">
        <v>21</v>
      </c>
      <c r="H15" s="101"/>
      <c r="I15" s="101"/>
      <c r="J15" s="112"/>
    </row>
    <row r="16" spans="1:20" ht="63" customHeight="1">
      <c r="A16" s="99"/>
      <c r="B16" s="101"/>
      <c r="C16" s="104"/>
      <c r="D16" s="101"/>
      <c r="E16" s="116"/>
      <c r="F16" s="117"/>
      <c r="G16" s="121"/>
      <c r="H16" s="101"/>
      <c r="I16" s="110"/>
      <c r="J16" s="113"/>
      <c r="K16" s="123" t="s">
        <v>34</v>
      </c>
      <c r="L16" s="124" t="s">
        <v>8</v>
      </c>
      <c r="M16" s="108"/>
      <c r="N16" s="108"/>
      <c r="O16" s="108" t="s">
        <v>9</v>
      </c>
      <c r="P16" s="108"/>
      <c r="Q16" s="108" t="s">
        <v>10</v>
      </c>
      <c r="R16" s="108"/>
      <c r="S16" s="108"/>
      <c r="T16" s="109"/>
    </row>
    <row r="17" spans="1:20">
      <c r="A17" s="37"/>
      <c r="B17" s="11" t="s">
        <v>11</v>
      </c>
      <c r="C17" s="11" t="s">
        <v>12</v>
      </c>
      <c r="D17" s="11" t="s">
        <v>12</v>
      </c>
      <c r="E17" s="118"/>
      <c r="F17" s="119"/>
      <c r="G17" s="122"/>
      <c r="H17" s="11" t="s">
        <v>13</v>
      </c>
      <c r="I17" s="11" t="s">
        <v>12</v>
      </c>
      <c r="J17" s="38" t="s">
        <v>12</v>
      </c>
      <c r="K17" s="123"/>
      <c r="L17" s="12" t="s">
        <v>24</v>
      </c>
      <c r="M17" s="13" t="s">
        <v>14</v>
      </c>
      <c r="N17" s="13" t="s">
        <v>23</v>
      </c>
      <c r="O17" s="13" t="s">
        <v>14</v>
      </c>
      <c r="P17" s="13" t="s">
        <v>23</v>
      </c>
      <c r="Q17" s="13" t="s">
        <v>15</v>
      </c>
      <c r="R17" s="13" t="s">
        <v>16</v>
      </c>
      <c r="S17" s="13" t="s">
        <v>23</v>
      </c>
      <c r="T17" s="14" t="s">
        <v>14</v>
      </c>
    </row>
    <row r="18" spans="1:20" ht="34" customHeight="1">
      <c r="A18" s="39" t="s">
        <v>25</v>
      </c>
      <c r="B18" s="16">
        <v>12.34</v>
      </c>
      <c r="C18" s="17">
        <v>1234000</v>
      </c>
      <c r="D18" s="17">
        <v>56700</v>
      </c>
      <c r="E18" s="127" t="s">
        <v>33</v>
      </c>
      <c r="F18" s="128"/>
      <c r="G18" s="15" t="s">
        <v>30</v>
      </c>
      <c r="H18" s="18">
        <f>IF(A18="","",SUM(L18:N18))</f>
        <v>55</v>
      </c>
      <c r="I18" s="17">
        <v>200</v>
      </c>
      <c r="J18" s="40">
        <f t="shared" ref="J18:J62" si="0">IF(A18="","",ROUNDDOWN((C18+D18-I18)*H18/100,0))</f>
        <v>709775</v>
      </c>
      <c r="K18" s="123"/>
      <c r="L18" s="19">
        <f>VLOOKUP(E18,リスト!$A$2:$B$3,2,FALSE)</f>
        <v>30</v>
      </c>
      <c r="M18" s="2">
        <f>IF($D$13="有",5,0)</f>
        <v>5</v>
      </c>
      <c r="N18" s="2">
        <f>IF(G18="○",20,0)</f>
        <v>20</v>
      </c>
      <c r="O18" s="2">
        <f>IF($D$13="有",C18+D18-I18,"")</f>
        <v>1290500</v>
      </c>
      <c r="P18" s="2">
        <f>IF(G18="○",C18+D18-I18,"")</f>
        <v>1290500</v>
      </c>
      <c r="Q18" s="2">
        <f>IF(E18=リスト!$A$2,'補助額計算書（記載例）'!B18,"")</f>
        <v>12.34</v>
      </c>
      <c r="R18" s="2" t="str">
        <f>IF(E18=リスト!$A$3,'補助額計算書（記載例）'!B18,"")</f>
        <v/>
      </c>
      <c r="S18" s="2">
        <f t="shared" ref="S18:S62" si="1">IF(G18="○",B18,"")</f>
        <v>12.34</v>
      </c>
      <c r="T18" s="20">
        <f>IF($D$13="有",B18,"")</f>
        <v>12.34</v>
      </c>
    </row>
    <row r="19" spans="1:20" ht="34" customHeight="1">
      <c r="A19" s="39" t="s">
        <v>26</v>
      </c>
      <c r="B19" s="16">
        <v>2.34</v>
      </c>
      <c r="C19" s="17">
        <v>890100</v>
      </c>
      <c r="D19" s="17">
        <v>2300</v>
      </c>
      <c r="E19" s="127" t="s">
        <v>33</v>
      </c>
      <c r="F19" s="128"/>
      <c r="G19" s="15"/>
      <c r="H19" s="18">
        <f t="shared" ref="H19:H62" si="2">IF(A19="","",SUM(L19:N19))</f>
        <v>35</v>
      </c>
      <c r="I19" s="17">
        <v>300</v>
      </c>
      <c r="J19" s="40">
        <f t="shared" si="0"/>
        <v>312235</v>
      </c>
      <c r="K19" s="123"/>
      <c r="L19" s="19">
        <f>VLOOKUP(E19,リスト!$A$2:$B$3,2,FALSE)</f>
        <v>30</v>
      </c>
      <c r="M19" s="60">
        <f t="shared" ref="M19:M62" si="3">IF($D$13="有",5,0)</f>
        <v>5</v>
      </c>
      <c r="N19" s="2">
        <f t="shared" ref="N19:N62" si="4">IF(G19="○",20,0)</f>
        <v>0</v>
      </c>
      <c r="O19" s="26">
        <f t="shared" ref="O19:O62" si="5">IF($D$13="有",C19+D19-I19,"")</f>
        <v>892100</v>
      </c>
      <c r="P19" s="26" t="str">
        <f t="shared" ref="P19:P62" si="6">IF(G19="○",C19+D19-I19,"")</f>
        <v/>
      </c>
      <c r="Q19" s="26">
        <f>IF(E19=リスト!$A$2,'補助額計算書（記載例）'!B19,"")</f>
        <v>2.34</v>
      </c>
      <c r="R19" s="26" t="str">
        <f>IF(E19=リスト!$A$3,'補助額計算書（記載例）'!B19,"")</f>
        <v/>
      </c>
      <c r="S19" s="26" t="str">
        <f t="shared" si="1"/>
        <v/>
      </c>
      <c r="T19" s="20">
        <f t="shared" ref="T19:T62" si="7">IF($D$13="有",B19,"")</f>
        <v>2.34</v>
      </c>
    </row>
    <row r="20" spans="1:20" ht="34" customHeight="1">
      <c r="A20" s="39" t="s">
        <v>27</v>
      </c>
      <c r="B20" s="16">
        <v>3.45</v>
      </c>
      <c r="C20" s="17">
        <v>4567000</v>
      </c>
      <c r="D20" s="17">
        <v>890000</v>
      </c>
      <c r="E20" s="127" t="s">
        <v>18</v>
      </c>
      <c r="F20" s="128"/>
      <c r="G20" s="15" t="s">
        <v>30</v>
      </c>
      <c r="H20" s="18">
        <f t="shared" si="2"/>
        <v>45</v>
      </c>
      <c r="I20" s="17">
        <v>500</v>
      </c>
      <c r="J20" s="40">
        <f>IF(A20="","",ROUNDDOWN((C20+D20-I20)*H20/100,0))</f>
        <v>2455425</v>
      </c>
      <c r="K20" s="123"/>
      <c r="L20" s="19">
        <f>VLOOKUP(E20,リスト!$A$2:$B$3,2,FALSE)</f>
        <v>20</v>
      </c>
      <c r="M20" s="60">
        <f t="shared" si="3"/>
        <v>5</v>
      </c>
      <c r="N20" s="2">
        <f t="shared" si="4"/>
        <v>20</v>
      </c>
      <c r="O20" s="26">
        <f t="shared" si="5"/>
        <v>5456500</v>
      </c>
      <c r="P20" s="26">
        <f t="shared" si="6"/>
        <v>5456500</v>
      </c>
      <c r="Q20" s="26" t="str">
        <f>IF(E20=リスト!$A$2,'補助額計算書（記載例）'!B20,"")</f>
        <v/>
      </c>
      <c r="R20" s="26">
        <f>IF(E20=リスト!$A$3,'補助額計算書（記載例）'!B20,"")</f>
        <v>3.45</v>
      </c>
      <c r="S20" s="26">
        <f t="shared" si="1"/>
        <v>3.45</v>
      </c>
      <c r="T20" s="20">
        <f t="shared" si="7"/>
        <v>3.45</v>
      </c>
    </row>
    <row r="21" spans="1:20" ht="34" customHeight="1">
      <c r="A21" s="39" t="s">
        <v>28</v>
      </c>
      <c r="B21" s="16">
        <v>4.5599999999999996</v>
      </c>
      <c r="C21" s="17">
        <v>123000</v>
      </c>
      <c r="D21" s="17">
        <v>4560</v>
      </c>
      <c r="E21" s="127" t="s">
        <v>18</v>
      </c>
      <c r="F21" s="128"/>
      <c r="G21" s="15"/>
      <c r="H21" s="18">
        <f t="shared" si="2"/>
        <v>25</v>
      </c>
      <c r="I21" s="17">
        <v>100</v>
      </c>
      <c r="J21" s="40">
        <f t="shared" si="0"/>
        <v>31865</v>
      </c>
      <c r="K21" s="123"/>
      <c r="L21" s="19">
        <f>VLOOKUP(E21,リスト!$A$2:$B$3,2,FALSE)</f>
        <v>20</v>
      </c>
      <c r="M21" s="60">
        <f t="shared" si="3"/>
        <v>5</v>
      </c>
      <c r="N21" s="2">
        <f t="shared" si="4"/>
        <v>0</v>
      </c>
      <c r="O21" s="26">
        <f t="shared" si="5"/>
        <v>127460</v>
      </c>
      <c r="P21" s="26" t="str">
        <f t="shared" si="6"/>
        <v/>
      </c>
      <c r="Q21" s="26" t="str">
        <f>IF(E21=リスト!$A$2,'補助額計算書（記載例）'!B21,"")</f>
        <v/>
      </c>
      <c r="R21" s="26">
        <f>IF(E21=リスト!$A$3,'補助額計算書（記載例）'!B21,"")</f>
        <v>4.5599999999999996</v>
      </c>
      <c r="S21" s="26" t="str">
        <f t="shared" si="1"/>
        <v/>
      </c>
      <c r="T21" s="20">
        <f t="shared" si="7"/>
        <v>4.5599999999999996</v>
      </c>
    </row>
    <row r="22" spans="1:20" ht="34" customHeight="1">
      <c r="A22" s="39"/>
      <c r="B22" s="16"/>
      <c r="C22" s="17"/>
      <c r="D22" s="17"/>
      <c r="E22" s="127"/>
      <c r="F22" s="128"/>
      <c r="G22" s="15"/>
      <c r="H22" s="18" t="str">
        <f t="shared" si="2"/>
        <v/>
      </c>
      <c r="I22" s="17"/>
      <c r="J22" s="40" t="str">
        <f t="shared" si="0"/>
        <v/>
      </c>
      <c r="K22" s="123"/>
      <c r="L22" s="19" t="e">
        <f>VLOOKUP(E22,リスト!$A$2:$B$3,2,FALSE)</f>
        <v>#N/A</v>
      </c>
      <c r="M22" s="60">
        <f t="shared" si="3"/>
        <v>5</v>
      </c>
      <c r="N22" s="2">
        <f t="shared" si="4"/>
        <v>0</v>
      </c>
      <c r="O22" s="26">
        <f t="shared" si="5"/>
        <v>0</v>
      </c>
      <c r="P22" s="26" t="str">
        <f t="shared" si="6"/>
        <v/>
      </c>
      <c r="Q22" s="26" t="str">
        <f>IF(E22=リスト!$A$2,'補助額計算書（記載例）'!B22,"")</f>
        <v/>
      </c>
      <c r="R22" s="26" t="str">
        <f>IF(E22=リスト!$A$3,'補助額計算書（記載例）'!B22,"")</f>
        <v/>
      </c>
      <c r="S22" s="26" t="str">
        <f t="shared" si="1"/>
        <v/>
      </c>
      <c r="T22" s="20">
        <f t="shared" si="7"/>
        <v>0</v>
      </c>
    </row>
    <row r="23" spans="1:20" ht="34" customHeight="1">
      <c r="A23" s="39"/>
      <c r="B23" s="16"/>
      <c r="C23" s="17"/>
      <c r="D23" s="17"/>
      <c r="E23" s="127"/>
      <c r="F23" s="128"/>
      <c r="G23" s="15"/>
      <c r="H23" s="18" t="str">
        <f t="shared" si="2"/>
        <v/>
      </c>
      <c r="I23" s="17"/>
      <c r="J23" s="40" t="str">
        <f t="shared" si="0"/>
        <v/>
      </c>
      <c r="K23" s="123"/>
      <c r="L23" s="19" t="e">
        <f>VLOOKUP(E23,リスト!$A$2:$B$3,2,FALSE)</f>
        <v>#N/A</v>
      </c>
      <c r="M23" s="60">
        <f t="shared" si="3"/>
        <v>5</v>
      </c>
      <c r="N23" s="2">
        <f t="shared" si="4"/>
        <v>0</v>
      </c>
      <c r="O23" s="26">
        <f t="shared" si="5"/>
        <v>0</v>
      </c>
      <c r="P23" s="26" t="str">
        <f t="shared" si="6"/>
        <v/>
      </c>
      <c r="Q23" s="26" t="str">
        <f>IF(E23=リスト!$A$2,'補助額計算書（記載例）'!B23,"")</f>
        <v/>
      </c>
      <c r="R23" s="26" t="str">
        <f>IF(E23=リスト!$A$3,'補助額計算書（記載例）'!B23,"")</f>
        <v/>
      </c>
      <c r="S23" s="26" t="str">
        <f t="shared" si="1"/>
        <v/>
      </c>
      <c r="T23" s="20">
        <f t="shared" si="7"/>
        <v>0</v>
      </c>
    </row>
    <row r="24" spans="1:20" ht="34" customHeight="1">
      <c r="A24" s="39"/>
      <c r="B24" s="16"/>
      <c r="C24" s="17"/>
      <c r="D24" s="17"/>
      <c r="E24" s="127"/>
      <c r="F24" s="128"/>
      <c r="G24" s="15"/>
      <c r="H24" s="18" t="str">
        <f t="shared" si="2"/>
        <v/>
      </c>
      <c r="I24" s="15"/>
      <c r="J24" s="40" t="str">
        <f t="shared" si="0"/>
        <v/>
      </c>
      <c r="K24" s="123"/>
      <c r="L24" s="19" t="e">
        <f>VLOOKUP(E24,リスト!$A$2:$B$3,2,FALSE)</f>
        <v>#N/A</v>
      </c>
      <c r="M24" s="60">
        <f t="shared" si="3"/>
        <v>5</v>
      </c>
      <c r="N24" s="2">
        <f t="shared" si="4"/>
        <v>0</v>
      </c>
      <c r="O24" s="26">
        <f t="shared" si="5"/>
        <v>0</v>
      </c>
      <c r="P24" s="26" t="str">
        <f t="shared" si="6"/>
        <v/>
      </c>
      <c r="Q24" s="26" t="str">
        <f>IF(E24=リスト!$A$2,'補助額計算書（記載例）'!B24,"")</f>
        <v/>
      </c>
      <c r="R24" s="26" t="str">
        <f>IF(E24=リスト!$A$3,'補助額計算書（記載例）'!B24,"")</f>
        <v/>
      </c>
      <c r="S24" s="26" t="str">
        <f t="shared" si="1"/>
        <v/>
      </c>
      <c r="T24" s="20">
        <f t="shared" si="7"/>
        <v>0</v>
      </c>
    </row>
    <row r="25" spans="1:20" ht="34" customHeight="1">
      <c r="A25" s="39"/>
      <c r="B25" s="16"/>
      <c r="C25" s="17"/>
      <c r="D25" s="17"/>
      <c r="E25" s="127"/>
      <c r="F25" s="128"/>
      <c r="G25" s="15"/>
      <c r="H25" s="18" t="str">
        <f t="shared" si="2"/>
        <v/>
      </c>
      <c r="I25" s="15"/>
      <c r="J25" s="40" t="str">
        <f t="shared" si="0"/>
        <v/>
      </c>
      <c r="K25" s="123"/>
      <c r="L25" s="19" t="e">
        <f>VLOOKUP(E25,リスト!$A$2:$B$3,2,FALSE)</f>
        <v>#N/A</v>
      </c>
      <c r="M25" s="60">
        <f t="shared" si="3"/>
        <v>5</v>
      </c>
      <c r="N25" s="2">
        <f t="shared" si="4"/>
        <v>0</v>
      </c>
      <c r="O25" s="26">
        <f t="shared" si="5"/>
        <v>0</v>
      </c>
      <c r="P25" s="26" t="str">
        <f t="shared" si="6"/>
        <v/>
      </c>
      <c r="Q25" s="26" t="str">
        <f>IF(E25=リスト!$A$2,'補助額計算書（記載例）'!B25,"")</f>
        <v/>
      </c>
      <c r="R25" s="26" t="str">
        <f>IF(E25=リスト!$A$3,'補助額計算書（記載例）'!B25,"")</f>
        <v/>
      </c>
      <c r="S25" s="26" t="str">
        <f t="shared" si="1"/>
        <v/>
      </c>
      <c r="T25" s="20">
        <f t="shared" si="7"/>
        <v>0</v>
      </c>
    </row>
    <row r="26" spans="1:20" ht="34" customHeight="1">
      <c r="A26" s="39"/>
      <c r="B26" s="16"/>
      <c r="C26" s="17"/>
      <c r="D26" s="17"/>
      <c r="E26" s="127"/>
      <c r="F26" s="128"/>
      <c r="G26" s="15"/>
      <c r="H26" s="18" t="str">
        <f t="shared" si="2"/>
        <v/>
      </c>
      <c r="I26" s="15"/>
      <c r="J26" s="40" t="str">
        <f t="shared" si="0"/>
        <v/>
      </c>
      <c r="K26" s="123"/>
      <c r="L26" s="19" t="e">
        <f>VLOOKUP(E26,リスト!$A$2:$B$3,2,FALSE)</f>
        <v>#N/A</v>
      </c>
      <c r="M26" s="60">
        <f t="shared" si="3"/>
        <v>5</v>
      </c>
      <c r="N26" s="2">
        <f t="shared" si="4"/>
        <v>0</v>
      </c>
      <c r="O26" s="26">
        <f t="shared" si="5"/>
        <v>0</v>
      </c>
      <c r="P26" s="26" t="str">
        <f t="shared" si="6"/>
        <v/>
      </c>
      <c r="Q26" s="26" t="str">
        <f>IF(E26=リスト!$A$2,'補助額計算書（記載例）'!B26,"")</f>
        <v/>
      </c>
      <c r="R26" s="26" t="str">
        <f>IF(E26=リスト!$A$3,'補助額計算書（記載例）'!B26,"")</f>
        <v/>
      </c>
      <c r="S26" s="26" t="str">
        <f t="shared" si="1"/>
        <v/>
      </c>
      <c r="T26" s="20">
        <f t="shared" si="7"/>
        <v>0</v>
      </c>
    </row>
    <row r="27" spans="1:20" ht="34" customHeight="1">
      <c r="A27" s="39"/>
      <c r="B27" s="16"/>
      <c r="C27" s="17"/>
      <c r="D27" s="17"/>
      <c r="E27" s="127"/>
      <c r="F27" s="128"/>
      <c r="G27" s="15"/>
      <c r="H27" s="18" t="str">
        <f t="shared" si="2"/>
        <v/>
      </c>
      <c r="I27" s="15"/>
      <c r="J27" s="40" t="str">
        <f t="shared" si="0"/>
        <v/>
      </c>
      <c r="K27" s="123"/>
      <c r="L27" s="19" t="e">
        <f>VLOOKUP(E27,リスト!$A$2:$B$3,2,FALSE)</f>
        <v>#N/A</v>
      </c>
      <c r="M27" s="60">
        <f t="shared" si="3"/>
        <v>5</v>
      </c>
      <c r="N27" s="2">
        <f t="shared" si="4"/>
        <v>0</v>
      </c>
      <c r="O27" s="26">
        <f t="shared" si="5"/>
        <v>0</v>
      </c>
      <c r="P27" s="26" t="str">
        <f t="shared" si="6"/>
        <v/>
      </c>
      <c r="Q27" s="26" t="str">
        <f>IF(E27=リスト!$A$2,'補助額計算書（記載例）'!B27,"")</f>
        <v/>
      </c>
      <c r="R27" s="26" t="str">
        <f>IF(E27=リスト!$A$3,'補助額計算書（記載例）'!B27,"")</f>
        <v/>
      </c>
      <c r="S27" s="26" t="str">
        <f t="shared" si="1"/>
        <v/>
      </c>
      <c r="T27" s="20">
        <f t="shared" si="7"/>
        <v>0</v>
      </c>
    </row>
    <row r="28" spans="1:20" ht="34" customHeight="1">
      <c r="A28" s="39"/>
      <c r="B28" s="16"/>
      <c r="C28" s="17"/>
      <c r="D28" s="17"/>
      <c r="E28" s="127"/>
      <c r="F28" s="128"/>
      <c r="G28" s="15"/>
      <c r="H28" s="18" t="str">
        <f t="shared" si="2"/>
        <v/>
      </c>
      <c r="I28" s="15"/>
      <c r="J28" s="40" t="str">
        <f t="shared" si="0"/>
        <v/>
      </c>
      <c r="K28" s="123"/>
      <c r="L28" s="19" t="e">
        <f>VLOOKUP(E28,リスト!$A$2:$B$3,2,FALSE)</f>
        <v>#N/A</v>
      </c>
      <c r="M28" s="60">
        <f t="shared" si="3"/>
        <v>5</v>
      </c>
      <c r="N28" s="2">
        <f t="shared" si="4"/>
        <v>0</v>
      </c>
      <c r="O28" s="26">
        <f t="shared" si="5"/>
        <v>0</v>
      </c>
      <c r="P28" s="26" t="str">
        <f t="shared" si="6"/>
        <v/>
      </c>
      <c r="Q28" s="26" t="str">
        <f>IF(E28=リスト!$A$2,'補助額計算書（記載例）'!B28,"")</f>
        <v/>
      </c>
      <c r="R28" s="26" t="str">
        <f>IF(E28=リスト!$A$3,'補助額計算書（記載例）'!B28,"")</f>
        <v/>
      </c>
      <c r="S28" s="26" t="str">
        <f t="shared" si="1"/>
        <v/>
      </c>
      <c r="T28" s="20">
        <f t="shared" si="7"/>
        <v>0</v>
      </c>
    </row>
    <row r="29" spans="1:20" ht="34" customHeight="1">
      <c r="A29" s="39"/>
      <c r="B29" s="16"/>
      <c r="C29" s="17"/>
      <c r="D29" s="17"/>
      <c r="E29" s="127"/>
      <c r="F29" s="128"/>
      <c r="G29" s="15"/>
      <c r="H29" s="18" t="str">
        <f t="shared" si="2"/>
        <v/>
      </c>
      <c r="I29" s="15"/>
      <c r="J29" s="40" t="str">
        <f t="shared" si="0"/>
        <v/>
      </c>
      <c r="L29" s="19" t="e">
        <f>VLOOKUP(E29,リスト!$A$2:$B$3,2,FALSE)</f>
        <v>#N/A</v>
      </c>
      <c r="M29" s="60">
        <f t="shared" si="3"/>
        <v>5</v>
      </c>
      <c r="N29" s="2">
        <f t="shared" si="4"/>
        <v>0</v>
      </c>
      <c r="O29" s="26">
        <f t="shared" si="5"/>
        <v>0</v>
      </c>
      <c r="P29" s="26" t="str">
        <f t="shared" si="6"/>
        <v/>
      </c>
      <c r="Q29" s="26" t="str">
        <f>IF(E29=リスト!$A$2,'補助額計算書（記載例）'!B29,"")</f>
        <v/>
      </c>
      <c r="R29" s="26" t="str">
        <f>IF(E29=リスト!$A$3,'補助額計算書（記載例）'!B29,"")</f>
        <v/>
      </c>
      <c r="S29" s="26" t="str">
        <f t="shared" si="1"/>
        <v/>
      </c>
      <c r="T29" s="20">
        <f t="shared" si="7"/>
        <v>0</v>
      </c>
    </row>
    <row r="30" spans="1:20" ht="34" customHeight="1">
      <c r="A30" s="39"/>
      <c r="B30" s="16"/>
      <c r="C30" s="17"/>
      <c r="D30" s="17"/>
      <c r="E30" s="127"/>
      <c r="F30" s="128"/>
      <c r="G30" s="15"/>
      <c r="H30" s="18" t="str">
        <f t="shared" si="2"/>
        <v/>
      </c>
      <c r="I30" s="15"/>
      <c r="J30" s="40" t="str">
        <f t="shared" si="0"/>
        <v/>
      </c>
      <c r="L30" s="19" t="e">
        <f>VLOOKUP(E30,リスト!$A$2:$B$3,2,FALSE)</f>
        <v>#N/A</v>
      </c>
      <c r="M30" s="60">
        <f t="shared" si="3"/>
        <v>5</v>
      </c>
      <c r="N30" s="2">
        <f t="shared" si="4"/>
        <v>0</v>
      </c>
      <c r="O30" s="26">
        <f t="shared" si="5"/>
        <v>0</v>
      </c>
      <c r="P30" s="26" t="str">
        <f t="shared" si="6"/>
        <v/>
      </c>
      <c r="Q30" s="26" t="str">
        <f>IF(E30=リスト!$A$2,'補助額計算書（記載例）'!B30,"")</f>
        <v/>
      </c>
      <c r="R30" s="26" t="str">
        <f>IF(E30=リスト!$A$3,'補助額計算書（記載例）'!B30,"")</f>
        <v/>
      </c>
      <c r="S30" s="26" t="str">
        <f t="shared" si="1"/>
        <v/>
      </c>
      <c r="T30" s="20">
        <f t="shared" si="7"/>
        <v>0</v>
      </c>
    </row>
    <row r="31" spans="1:20" ht="34" customHeight="1">
      <c r="A31" s="39"/>
      <c r="B31" s="16"/>
      <c r="C31" s="17"/>
      <c r="D31" s="17"/>
      <c r="E31" s="127"/>
      <c r="F31" s="128"/>
      <c r="G31" s="15"/>
      <c r="H31" s="18" t="str">
        <f t="shared" si="2"/>
        <v/>
      </c>
      <c r="I31" s="15"/>
      <c r="J31" s="40" t="str">
        <f t="shared" si="0"/>
        <v/>
      </c>
      <c r="L31" s="19" t="e">
        <f>VLOOKUP(E31,リスト!$A$2:$B$3,2,FALSE)</f>
        <v>#N/A</v>
      </c>
      <c r="M31" s="60">
        <f t="shared" si="3"/>
        <v>5</v>
      </c>
      <c r="N31" s="2">
        <f t="shared" si="4"/>
        <v>0</v>
      </c>
      <c r="O31" s="26">
        <f t="shared" si="5"/>
        <v>0</v>
      </c>
      <c r="P31" s="26" t="str">
        <f t="shared" si="6"/>
        <v/>
      </c>
      <c r="Q31" s="26" t="str">
        <f>IF(E31=リスト!$A$2,'補助額計算書（記載例）'!B31,"")</f>
        <v/>
      </c>
      <c r="R31" s="26" t="str">
        <f>IF(E31=リスト!$A$3,'補助額計算書（記載例）'!B31,"")</f>
        <v/>
      </c>
      <c r="S31" s="26" t="str">
        <f t="shared" si="1"/>
        <v/>
      </c>
      <c r="T31" s="20">
        <f t="shared" si="7"/>
        <v>0</v>
      </c>
    </row>
    <row r="32" spans="1:20" ht="34" customHeight="1">
      <c r="A32" s="39"/>
      <c r="B32" s="16"/>
      <c r="C32" s="17"/>
      <c r="D32" s="17"/>
      <c r="E32" s="127"/>
      <c r="F32" s="128"/>
      <c r="G32" s="15"/>
      <c r="H32" s="18" t="str">
        <f t="shared" si="2"/>
        <v/>
      </c>
      <c r="I32" s="15"/>
      <c r="J32" s="40" t="str">
        <f t="shared" si="0"/>
        <v/>
      </c>
      <c r="L32" s="19" t="e">
        <f>VLOOKUP(E32,リスト!$A$2:$B$3,2,FALSE)</f>
        <v>#N/A</v>
      </c>
      <c r="M32" s="60">
        <f t="shared" si="3"/>
        <v>5</v>
      </c>
      <c r="N32" s="2">
        <f t="shared" si="4"/>
        <v>0</v>
      </c>
      <c r="O32" s="26">
        <f t="shared" si="5"/>
        <v>0</v>
      </c>
      <c r="P32" s="26" t="str">
        <f t="shared" si="6"/>
        <v/>
      </c>
      <c r="Q32" s="26" t="str">
        <f>IF(E32=リスト!$A$2,'補助額計算書（記載例）'!B32,"")</f>
        <v/>
      </c>
      <c r="R32" s="26" t="str">
        <f>IF(E32=リスト!$A$3,'補助額計算書（記載例）'!B32,"")</f>
        <v/>
      </c>
      <c r="S32" s="26" t="str">
        <f t="shared" si="1"/>
        <v/>
      </c>
      <c r="T32" s="20">
        <f t="shared" si="7"/>
        <v>0</v>
      </c>
    </row>
    <row r="33" spans="1:20" ht="34" customHeight="1">
      <c r="A33" s="39"/>
      <c r="B33" s="16"/>
      <c r="C33" s="17"/>
      <c r="D33" s="17"/>
      <c r="E33" s="127"/>
      <c r="F33" s="128"/>
      <c r="G33" s="15"/>
      <c r="H33" s="18" t="str">
        <f t="shared" si="2"/>
        <v/>
      </c>
      <c r="I33" s="15"/>
      <c r="J33" s="40" t="str">
        <f t="shared" si="0"/>
        <v/>
      </c>
      <c r="L33" s="19" t="e">
        <f>VLOOKUP(E33,リスト!$A$2:$B$3,2,FALSE)</f>
        <v>#N/A</v>
      </c>
      <c r="M33" s="60">
        <f t="shared" si="3"/>
        <v>5</v>
      </c>
      <c r="N33" s="2">
        <f t="shared" si="4"/>
        <v>0</v>
      </c>
      <c r="O33" s="26">
        <f t="shared" si="5"/>
        <v>0</v>
      </c>
      <c r="P33" s="26" t="str">
        <f t="shared" si="6"/>
        <v/>
      </c>
      <c r="Q33" s="26" t="str">
        <f>IF(E33=リスト!$A$2,'補助額計算書（記載例）'!B33,"")</f>
        <v/>
      </c>
      <c r="R33" s="26" t="str">
        <f>IF(E33=リスト!$A$3,'補助額計算書（記載例）'!B33,"")</f>
        <v/>
      </c>
      <c r="S33" s="26" t="str">
        <f t="shared" si="1"/>
        <v/>
      </c>
      <c r="T33" s="20">
        <f t="shared" si="7"/>
        <v>0</v>
      </c>
    </row>
    <row r="34" spans="1:20" ht="34" customHeight="1">
      <c r="A34" s="39"/>
      <c r="B34" s="16"/>
      <c r="C34" s="17"/>
      <c r="D34" s="17"/>
      <c r="E34" s="127"/>
      <c r="F34" s="128"/>
      <c r="G34" s="15"/>
      <c r="H34" s="18" t="str">
        <f t="shared" si="2"/>
        <v/>
      </c>
      <c r="I34" s="15"/>
      <c r="J34" s="40" t="str">
        <f t="shared" si="0"/>
        <v/>
      </c>
      <c r="L34" s="19" t="e">
        <f>VLOOKUP(E34,リスト!$A$2:$B$3,2,FALSE)</f>
        <v>#N/A</v>
      </c>
      <c r="M34" s="60">
        <f t="shared" si="3"/>
        <v>5</v>
      </c>
      <c r="N34" s="2">
        <f t="shared" si="4"/>
        <v>0</v>
      </c>
      <c r="O34" s="26">
        <f t="shared" si="5"/>
        <v>0</v>
      </c>
      <c r="P34" s="26" t="str">
        <f t="shared" si="6"/>
        <v/>
      </c>
      <c r="Q34" s="26" t="str">
        <f>IF(E34=リスト!$A$2,'補助額計算書（記載例）'!B34,"")</f>
        <v/>
      </c>
      <c r="R34" s="26" t="str">
        <f>IF(E34=リスト!$A$3,'補助額計算書（記載例）'!B34,"")</f>
        <v/>
      </c>
      <c r="S34" s="26" t="str">
        <f t="shared" si="1"/>
        <v/>
      </c>
      <c r="T34" s="20">
        <f t="shared" si="7"/>
        <v>0</v>
      </c>
    </row>
    <row r="35" spans="1:20" ht="34" customHeight="1">
      <c r="A35" s="39"/>
      <c r="B35" s="16"/>
      <c r="C35" s="17"/>
      <c r="D35" s="17"/>
      <c r="E35" s="127"/>
      <c r="F35" s="128"/>
      <c r="G35" s="15"/>
      <c r="H35" s="18" t="str">
        <f t="shared" si="2"/>
        <v/>
      </c>
      <c r="I35" s="15"/>
      <c r="J35" s="40" t="str">
        <f t="shared" si="0"/>
        <v/>
      </c>
      <c r="L35" s="19" t="e">
        <f>VLOOKUP(E35,リスト!$A$2:$B$3,2,FALSE)</f>
        <v>#N/A</v>
      </c>
      <c r="M35" s="60">
        <f t="shared" si="3"/>
        <v>5</v>
      </c>
      <c r="N35" s="2">
        <f t="shared" si="4"/>
        <v>0</v>
      </c>
      <c r="O35" s="26">
        <f t="shared" si="5"/>
        <v>0</v>
      </c>
      <c r="P35" s="26" t="str">
        <f t="shared" si="6"/>
        <v/>
      </c>
      <c r="Q35" s="26" t="str">
        <f>IF(E35=リスト!$A$2,'補助額計算書（記載例）'!B35,"")</f>
        <v/>
      </c>
      <c r="R35" s="26" t="str">
        <f>IF(E35=リスト!$A$3,'補助額計算書（記載例）'!B35,"")</f>
        <v/>
      </c>
      <c r="S35" s="26" t="str">
        <f t="shared" si="1"/>
        <v/>
      </c>
      <c r="T35" s="20">
        <f t="shared" si="7"/>
        <v>0</v>
      </c>
    </row>
    <row r="36" spans="1:20" ht="34" customHeight="1">
      <c r="A36" s="39"/>
      <c r="B36" s="16"/>
      <c r="C36" s="17"/>
      <c r="D36" s="17"/>
      <c r="E36" s="127"/>
      <c r="F36" s="128"/>
      <c r="G36" s="15"/>
      <c r="H36" s="18" t="str">
        <f t="shared" si="2"/>
        <v/>
      </c>
      <c r="I36" s="15"/>
      <c r="J36" s="40" t="str">
        <f t="shared" si="0"/>
        <v/>
      </c>
      <c r="L36" s="19" t="e">
        <f>VLOOKUP(E36,リスト!$A$2:$B$3,2,FALSE)</f>
        <v>#N/A</v>
      </c>
      <c r="M36" s="60">
        <f t="shared" si="3"/>
        <v>5</v>
      </c>
      <c r="N36" s="2">
        <f t="shared" si="4"/>
        <v>0</v>
      </c>
      <c r="O36" s="26">
        <f t="shared" si="5"/>
        <v>0</v>
      </c>
      <c r="P36" s="26" t="str">
        <f t="shared" si="6"/>
        <v/>
      </c>
      <c r="Q36" s="26" t="str">
        <f>IF(E36=リスト!$A$2,'補助額計算書（記載例）'!B36,"")</f>
        <v/>
      </c>
      <c r="R36" s="26" t="str">
        <f>IF(E36=リスト!$A$3,'補助額計算書（記載例）'!B36,"")</f>
        <v/>
      </c>
      <c r="S36" s="26" t="str">
        <f t="shared" si="1"/>
        <v/>
      </c>
      <c r="T36" s="20">
        <f t="shared" si="7"/>
        <v>0</v>
      </c>
    </row>
    <row r="37" spans="1:20" ht="34" customHeight="1">
      <c r="A37" s="39"/>
      <c r="B37" s="16"/>
      <c r="C37" s="17"/>
      <c r="D37" s="17"/>
      <c r="E37" s="127"/>
      <c r="F37" s="128"/>
      <c r="G37" s="15"/>
      <c r="H37" s="18" t="str">
        <f t="shared" si="2"/>
        <v/>
      </c>
      <c r="I37" s="15"/>
      <c r="J37" s="40" t="str">
        <f t="shared" si="0"/>
        <v/>
      </c>
      <c r="L37" s="19" t="e">
        <f>VLOOKUP(E37,リスト!$A$2:$B$3,2,FALSE)</f>
        <v>#N/A</v>
      </c>
      <c r="M37" s="60">
        <f t="shared" si="3"/>
        <v>5</v>
      </c>
      <c r="N37" s="2">
        <f t="shared" si="4"/>
        <v>0</v>
      </c>
      <c r="O37" s="26">
        <f t="shared" si="5"/>
        <v>0</v>
      </c>
      <c r="P37" s="26" t="str">
        <f t="shared" si="6"/>
        <v/>
      </c>
      <c r="Q37" s="26" t="str">
        <f>IF(E37=リスト!$A$2,'補助額計算書（記載例）'!B37,"")</f>
        <v/>
      </c>
      <c r="R37" s="26" t="str">
        <f>IF(E37=リスト!$A$3,'補助額計算書（記載例）'!B37,"")</f>
        <v/>
      </c>
      <c r="S37" s="26" t="str">
        <f t="shared" si="1"/>
        <v/>
      </c>
      <c r="T37" s="20">
        <f t="shared" si="7"/>
        <v>0</v>
      </c>
    </row>
    <row r="38" spans="1:20" ht="34" customHeight="1">
      <c r="A38" s="39"/>
      <c r="B38" s="16"/>
      <c r="C38" s="17"/>
      <c r="D38" s="17"/>
      <c r="E38" s="127"/>
      <c r="F38" s="128"/>
      <c r="G38" s="15"/>
      <c r="H38" s="18" t="str">
        <f t="shared" si="2"/>
        <v/>
      </c>
      <c r="I38" s="15"/>
      <c r="J38" s="40" t="str">
        <f t="shared" si="0"/>
        <v/>
      </c>
      <c r="L38" s="19" t="e">
        <f>VLOOKUP(E38,リスト!$A$2:$B$3,2,FALSE)</f>
        <v>#N/A</v>
      </c>
      <c r="M38" s="60">
        <f t="shared" si="3"/>
        <v>5</v>
      </c>
      <c r="N38" s="2">
        <f t="shared" si="4"/>
        <v>0</v>
      </c>
      <c r="O38" s="26">
        <f t="shared" si="5"/>
        <v>0</v>
      </c>
      <c r="P38" s="26" t="str">
        <f t="shared" si="6"/>
        <v/>
      </c>
      <c r="Q38" s="26" t="str">
        <f>IF(E38=リスト!$A$2,'補助額計算書（記載例）'!B38,"")</f>
        <v/>
      </c>
      <c r="R38" s="26" t="str">
        <f>IF(E38=リスト!$A$3,'補助額計算書（記載例）'!B38,"")</f>
        <v/>
      </c>
      <c r="S38" s="26" t="str">
        <f t="shared" si="1"/>
        <v/>
      </c>
      <c r="T38" s="20">
        <f t="shared" si="7"/>
        <v>0</v>
      </c>
    </row>
    <row r="39" spans="1:20" ht="34" customHeight="1">
      <c r="A39" s="39"/>
      <c r="B39" s="16"/>
      <c r="C39" s="17"/>
      <c r="D39" s="17"/>
      <c r="E39" s="127"/>
      <c r="F39" s="128"/>
      <c r="G39" s="15"/>
      <c r="H39" s="18" t="str">
        <f t="shared" si="2"/>
        <v/>
      </c>
      <c r="I39" s="15"/>
      <c r="J39" s="40" t="str">
        <f t="shared" si="0"/>
        <v/>
      </c>
      <c r="L39" s="19" t="e">
        <f>VLOOKUP(E39,リスト!$A$2:$B$3,2,FALSE)</f>
        <v>#N/A</v>
      </c>
      <c r="M39" s="60">
        <f t="shared" si="3"/>
        <v>5</v>
      </c>
      <c r="N39" s="2">
        <f t="shared" si="4"/>
        <v>0</v>
      </c>
      <c r="O39" s="26">
        <f t="shared" si="5"/>
        <v>0</v>
      </c>
      <c r="P39" s="26" t="str">
        <f t="shared" si="6"/>
        <v/>
      </c>
      <c r="Q39" s="26" t="str">
        <f>IF(E39=リスト!$A$2,'補助額計算書（記載例）'!B39,"")</f>
        <v/>
      </c>
      <c r="R39" s="26" t="str">
        <f>IF(E39=リスト!$A$3,'補助額計算書（記載例）'!B39,"")</f>
        <v/>
      </c>
      <c r="S39" s="26" t="str">
        <f t="shared" si="1"/>
        <v/>
      </c>
      <c r="T39" s="20">
        <f t="shared" si="7"/>
        <v>0</v>
      </c>
    </row>
    <row r="40" spans="1:20" ht="34" customHeight="1">
      <c r="A40" s="39"/>
      <c r="B40" s="16"/>
      <c r="C40" s="17"/>
      <c r="D40" s="17"/>
      <c r="E40" s="127"/>
      <c r="F40" s="128"/>
      <c r="G40" s="15"/>
      <c r="H40" s="18" t="str">
        <f t="shared" si="2"/>
        <v/>
      </c>
      <c r="I40" s="15"/>
      <c r="J40" s="40" t="str">
        <f t="shared" si="0"/>
        <v/>
      </c>
      <c r="L40" s="19" t="e">
        <f>VLOOKUP(E40,リスト!$A$2:$B$3,2,FALSE)</f>
        <v>#N/A</v>
      </c>
      <c r="M40" s="60">
        <f t="shared" si="3"/>
        <v>5</v>
      </c>
      <c r="N40" s="2">
        <f t="shared" si="4"/>
        <v>0</v>
      </c>
      <c r="O40" s="26">
        <f t="shared" si="5"/>
        <v>0</v>
      </c>
      <c r="P40" s="26" t="str">
        <f t="shared" si="6"/>
        <v/>
      </c>
      <c r="Q40" s="26" t="str">
        <f>IF(E40=リスト!$A$2,'補助額計算書（記載例）'!B40,"")</f>
        <v/>
      </c>
      <c r="R40" s="26" t="str">
        <f>IF(E40=リスト!$A$3,'補助額計算書（記載例）'!B40,"")</f>
        <v/>
      </c>
      <c r="S40" s="26" t="str">
        <f t="shared" si="1"/>
        <v/>
      </c>
      <c r="T40" s="20">
        <f t="shared" si="7"/>
        <v>0</v>
      </c>
    </row>
    <row r="41" spans="1:20" ht="34" customHeight="1">
      <c r="A41" s="39"/>
      <c r="B41" s="16"/>
      <c r="C41" s="17"/>
      <c r="D41" s="17"/>
      <c r="E41" s="127"/>
      <c r="F41" s="128"/>
      <c r="G41" s="15"/>
      <c r="H41" s="18" t="str">
        <f t="shared" si="2"/>
        <v/>
      </c>
      <c r="I41" s="15"/>
      <c r="J41" s="40" t="str">
        <f t="shared" si="0"/>
        <v/>
      </c>
      <c r="L41" s="19" t="e">
        <f>VLOOKUP(E41,リスト!$A$2:$B$3,2,FALSE)</f>
        <v>#N/A</v>
      </c>
      <c r="M41" s="60">
        <f t="shared" si="3"/>
        <v>5</v>
      </c>
      <c r="N41" s="2">
        <f t="shared" si="4"/>
        <v>0</v>
      </c>
      <c r="O41" s="26">
        <f t="shared" si="5"/>
        <v>0</v>
      </c>
      <c r="P41" s="26" t="str">
        <f t="shared" si="6"/>
        <v/>
      </c>
      <c r="Q41" s="26" t="str">
        <f>IF(E41=リスト!$A$2,'補助額計算書（記載例）'!B41,"")</f>
        <v/>
      </c>
      <c r="R41" s="26" t="str">
        <f>IF(E41=リスト!$A$3,'補助額計算書（記載例）'!B41,"")</f>
        <v/>
      </c>
      <c r="S41" s="26" t="str">
        <f t="shared" si="1"/>
        <v/>
      </c>
      <c r="T41" s="20">
        <f t="shared" si="7"/>
        <v>0</v>
      </c>
    </row>
    <row r="42" spans="1:20" ht="34" customHeight="1">
      <c r="A42" s="39"/>
      <c r="B42" s="16"/>
      <c r="C42" s="17"/>
      <c r="D42" s="17"/>
      <c r="E42" s="127"/>
      <c r="F42" s="128"/>
      <c r="G42" s="15"/>
      <c r="H42" s="18" t="str">
        <f t="shared" si="2"/>
        <v/>
      </c>
      <c r="I42" s="15"/>
      <c r="J42" s="40" t="str">
        <f t="shared" si="0"/>
        <v/>
      </c>
      <c r="L42" s="19" t="e">
        <f>VLOOKUP(E42,リスト!$A$2:$B$3,2,FALSE)</f>
        <v>#N/A</v>
      </c>
      <c r="M42" s="60">
        <f t="shared" si="3"/>
        <v>5</v>
      </c>
      <c r="N42" s="2">
        <f t="shared" si="4"/>
        <v>0</v>
      </c>
      <c r="O42" s="26">
        <f t="shared" si="5"/>
        <v>0</v>
      </c>
      <c r="P42" s="26" t="str">
        <f t="shared" si="6"/>
        <v/>
      </c>
      <c r="Q42" s="26" t="str">
        <f>IF(E42=リスト!$A$2,'補助額計算書（記載例）'!B42,"")</f>
        <v/>
      </c>
      <c r="R42" s="26" t="str">
        <f>IF(E42=リスト!$A$3,'補助額計算書（記載例）'!B42,"")</f>
        <v/>
      </c>
      <c r="S42" s="26" t="str">
        <f t="shared" si="1"/>
        <v/>
      </c>
      <c r="T42" s="20">
        <f t="shared" si="7"/>
        <v>0</v>
      </c>
    </row>
    <row r="43" spans="1:20" ht="34" customHeight="1">
      <c r="A43" s="39"/>
      <c r="B43" s="16"/>
      <c r="C43" s="17"/>
      <c r="D43" s="17"/>
      <c r="E43" s="127"/>
      <c r="F43" s="128"/>
      <c r="G43" s="15"/>
      <c r="H43" s="18" t="str">
        <f t="shared" si="2"/>
        <v/>
      </c>
      <c r="I43" s="15"/>
      <c r="J43" s="40" t="str">
        <f t="shared" si="0"/>
        <v/>
      </c>
      <c r="L43" s="19" t="e">
        <f>VLOOKUP(E43,リスト!$A$2:$B$3,2,FALSE)</f>
        <v>#N/A</v>
      </c>
      <c r="M43" s="60">
        <f t="shared" si="3"/>
        <v>5</v>
      </c>
      <c r="N43" s="2">
        <f t="shared" si="4"/>
        <v>0</v>
      </c>
      <c r="O43" s="26">
        <f t="shared" si="5"/>
        <v>0</v>
      </c>
      <c r="P43" s="26" t="str">
        <f t="shared" si="6"/>
        <v/>
      </c>
      <c r="Q43" s="26" t="str">
        <f>IF(E43=リスト!$A$2,'補助額計算書（記載例）'!B43,"")</f>
        <v/>
      </c>
      <c r="R43" s="26" t="str">
        <f>IF(E43=リスト!$A$3,'補助額計算書（記載例）'!B43,"")</f>
        <v/>
      </c>
      <c r="S43" s="26" t="str">
        <f t="shared" si="1"/>
        <v/>
      </c>
      <c r="T43" s="20">
        <f t="shared" si="7"/>
        <v>0</v>
      </c>
    </row>
    <row r="44" spans="1:20" ht="34" customHeight="1">
      <c r="A44" s="39"/>
      <c r="B44" s="16"/>
      <c r="C44" s="17"/>
      <c r="D44" s="17"/>
      <c r="E44" s="127"/>
      <c r="F44" s="128"/>
      <c r="G44" s="15"/>
      <c r="H44" s="18" t="str">
        <f t="shared" si="2"/>
        <v/>
      </c>
      <c r="I44" s="15"/>
      <c r="J44" s="40" t="str">
        <f t="shared" si="0"/>
        <v/>
      </c>
      <c r="L44" s="19" t="e">
        <f>VLOOKUP(E44,リスト!$A$2:$B$3,2,FALSE)</f>
        <v>#N/A</v>
      </c>
      <c r="M44" s="60">
        <f t="shared" si="3"/>
        <v>5</v>
      </c>
      <c r="N44" s="2">
        <f t="shared" si="4"/>
        <v>0</v>
      </c>
      <c r="O44" s="26">
        <f t="shared" si="5"/>
        <v>0</v>
      </c>
      <c r="P44" s="26" t="str">
        <f t="shared" si="6"/>
        <v/>
      </c>
      <c r="Q44" s="26" t="str">
        <f>IF(E44=リスト!$A$2,'補助額計算書（記載例）'!B44,"")</f>
        <v/>
      </c>
      <c r="R44" s="26" t="str">
        <f>IF(E44=リスト!$A$3,'補助額計算書（記載例）'!B44,"")</f>
        <v/>
      </c>
      <c r="S44" s="26" t="str">
        <f t="shared" si="1"/>
        <v/>
      </c>
      <c r="T44" s="20">
        <f t="shared" si="7"/>
        <v>0</v>
      </c>
    </row>
    <row r="45" spans="1:20" ht="34" customHeight="1">
      <c r="A45" s="39"/>
      <c r="B45" s="16"/>
      <c r="C45" s="17"/>
      <c r="D45" s="17"/>
      <c r="E45" s="127"/>
      <c r="F45" s="128"/>
      <c r="G45" s="15"/>
      <c r="H45" s="18" t="str">
        <f t="shared" si="2"/>
        <v/>
      </c>
      <c r="I45" s="15"/>
      <c r="J45" s="40" t="str">
        <f t="shared" si="0"/>
        <v/>
      </c>
      <c r="L45" s="19" t="e">
        <f>VLOOKUP(E45,リスト!$A$2:$B$3,2,FALSE)</f>
        <v>#N/A</v>
      </c>
      <c r="M45" s="60">
        <f t="shared" si="3"/>
        <v>5</v>
      </c>
      <c r="N45" s="2">
        <f t="shared" si="4"/>
        <v>0</v>
      </c>
      <c r="O45" s="26">
        <f t="shared" si="5"/>
        <v>0</v>
      </c>
      <c r="P45" s="26" t="str">
        <f t="shared" si="6"/>
        <v/>
      </c>
      <c r="Q45" s="26" t="str">
        <f>IF(E45=リスト!$A$2,'補助額計算書（記載例）'!B45,"")</f>
        <v/>
      </c>
      <c r="R45" s="26" t="str">
        <f>IF(E45=リスト!$A$3,'補助額計算書（記載例）'!B45,"")</f>
        <v/>
      </c>
      <c r="S45" s="26" t="str">
        <f t="shared" si="1"/>
        <v/>
      </c>
      <c r="T45" s="20">
        <f t="shared" si="7"/>
        <v>0</v>
      </c>
    </row>
    <row r="46" spans="1:20" ht="34" customHeight="1">
      <c r="A46" s="39"/>
      <c r="B46" s="16"/>
      <c r="C46" s="17"/>
      <c r="D46" s="17"/>
      <c r="E46" s="127"/>
      <c r="F46" s="128"/>
      <c r="G46" s="15"/>
      <c r="H46" s="18" t="str">
        <f t="shared" si="2"/>
        <v/>
      </c>
      <c r="I46" s="15"/>
      <c r="J46" s="40" t="str">
        <f t="shared" si="0"/>
        <v/>
      </c>
      <c r="L46" s="19" t="e">
        <f>VLOOKUP(E46,リスト!$A$2:$B$3,2,FALSE)</f>
        <v>#N/A</v>
      </c>
      <c r="M46" s="60">
        <f t="shared" si="3"/>
        <v>5</v>
      </c>
      <c r="N46" s="2">
        <f t="shared" si="4"/>
        <v>0</v>
      </c>
      <c r="O46" s="26">
        <f t="shared" si="5"/>
        <v>0</v>
      </c>
      <c r="P46" s="26" t="str">
        <f t="shared" si="6"/>
        <v/>
      </c>
      <c r="Q46" s="26" t="str">
        <f>IF(E46=リスト!$A$2,'補助額計算書（記載例）'!B46,"")</f>
        <v/>
      </c>
      <c r="R46" s="26" t="str">
        <f>IF(E46=リスト!$A$3,'補助額計算書（記載例）'!B46,"")</f>
        <v/>
      </c>
      <c r="S46" s="26" t="str">
        <f t="shared" si="1"/>
        <v/>
      </c>
      <c r="T46" s="20">
        <f t="shared" si="7"/>
        <v>0</v>
      </c>
    </row>
    <row r="47" spans="1:20" ht="34" customHeight="1">
      <c r="A47" s="39"/>
      <c r="B47" s="16"/>
      <c r="C47" s="17"/>
      <c r="D47" s="17"/>
      <c r="E47" s="127"/>
      <c r="F47" s="128"/>
      <c r="G47" s="15"/>
      <c r="H47" s="18" t="str">
        <f t="shared" si="2"/>
        <v/>
      </c>
      <c r="I47" s="15"/>
      <c r="J47" s="40" t="str">
        <f t="shared" si="0"/>
        <v/>
      </c>
      <c r="L47" s="19" t="e">
        <f>VLOOKUP(E47,リスト!$A$2:$B$3,2,FALSE)</f>
        <v>#N/A</v>
      </c>
      <c r="M47" s="60">
        <f t="shared" si="3"/>
        <v>5</v>
      </c>
      <c r="N47" s="2">
        <f t="shared" si="4"/>
        <v>0</v>
      </c>
      <c r="O47" s="26">
        <f t="shared" si="5"/>
        <v>0</v>
      </c>
      <c r="P47" s="26" t="str">
        <f t="shared" si="6"/>
        <v/>
      </c>
      <c r="Q47" s="26" t="str">
        <f>IF(E47=リスト!$A$2,'補助額計算書（記載例）'!B47,"")</f>
        <v/>
      </c>
      <c r="R47" s="26" t="str">
        <f>IF(E47=リスト!$A$3,'補助額計算書（記載例）'!B47,"")</f>
        <v/>
      </c>
      <c r="S47" s="26" t="str">
        <f t="shared" si="1"/>
        <v/>
      </c>
      <c r="T47" s="20">
        <f t="shared" si="7"/>
        <v>0</v>
      </c>
    </row>
    <row r="48" spans="1:20" ht="34" customHeight="1">
      <c r="A48" s="39"/>
      <c r="B48" s="16"/>
      <c r="C48" s="17"/>
      <c r="D48" s="17"/>
      <c r="E48" s="127"/>
      <c r="F48" s="128"/>
      <c r="G48" s="15"/>
      <c r="H48" s="18" t="str">
        <f t="shared" si="2"/>
        <v/>
      </c>
      <c r="I48" s="15"/>
      <c r="J48" s="40" t="str">
        <f t="shared" si="0"/>
        <v/>
      </c>
      <c r="L48" s="19" t="e">
        <f>VLOOKUP(E48,リスト!$A$2:$B$3,2,FALSE)</f>
        <v>#N/A</v>
      </c>
      <c r="M48" s="60">
        <f t="shared" si="3"/>
        <v>5</v>
      </c>
      <c r="N48" s="2">
        <f t="shared" si="4"/>
        <v>0</v>
      </c>
      <c r="O48" s="26">
        <f t="shared" si="5"/>
        <v>0</v>
      </c>
      <c r="P48" s="26" t="str">
        <f t="shared" si="6"/>
        <v/>
      </c>
      <c r="Q48" s="26" t="str">
        <f>IF(E48=リスト!$A$2,'補助額計算書（記載例）'!B48,"")</f>
        <v/>
      </c>
      <c r="R48" s="26" t="str">
        <f>IF(E48=リスト!$A$3,'補助額計算書（記載例）'!B48,"")</f>
        <v/>
      </c>
      <c r="S48" s="26" t="str">
        <f t="shared" si="1"/>
        <v/>
      </c>
      <c r="T48" s="20">
        <f t="shared" si="7"/>
        <v>0</v>
      </c>
    </row>
    <row r="49" spans="1:20" ht="34" customHeight="1">
      <c r="A49" s="39"/>
      <c r="B49" s="16"/>
      <c r="C49" s="17"/>
      <c r="D49" s="17"/>
      <c r="E49" s="127"/>
      <c r="F49" s="128"/>
      <c r="G49" s="15"/>
      <c r="H49" s="18" t="str">
        <f t="shared" si="2"/>
        <v/>
      </c>
      <c r="I49" s="15"/>
      <c r="J49" s="40" t="str">
        <f t="shared" si="0"/>
        <v/>
      </c>
      <c r="L49" s="19" t="e">
        <f>VLOOKUP(E49,リスト!$A$2:$B$3,2,FALSE)</f>
        <v>#N/A</v>
      </c>
      <c r="M49" s="60">
        <f t="shared" si="3"/>
        <v>5</v>
      </c>
      <c r="N49" s="2">
        <f t="shared" si="4"/>
        <v>0</v>
      </c>
      <c r="O49" s="26">
        <f t="shared" si="5"/>
        <v>0</v>
      </c>
      <c r="P49" s="26" t="str">
        <f t="shared" si="6"/>
        <v/>
      </c>
      <c r="Q49" s="26" t="str">
        <f>IF(E49=リスト!$A$2,'補助額計算書（記載例）'!B49,"")</f>
        <v/>
      </c>
      <c r="R49" s="26" t="str">
        <f>IF(E49=リスト!$A$3,'補助額計算書（記載例）'!B49,"")</f>
        <v/>
      </c>
      <c r="S49" s="26" t="str">
        <f t="shared" si="1"/>
        <v/>
      </c>
      <c r="T49" s="20">
        <f t="shared" si="7"/>
        <v>0</v>
      </c>
    </row>
    <row r="50" spans="1:20" ht="34" customHeight="1">
      <c r="A50" s="39"/>
      <c r="B50" s="16"/>
      <c r="C50" s="17"/>
      <c r="D50" s="17"/>
      <c r="E50" s="127"/>
      <c r="F50" s="128"/>
      <c r="G50" s="15"/>
      <c r="H50" s="18" t="str">
        <f t="shared" si="2"/>
        <v/>
      </c>
      <c r="I50" s="15"/>
      <c r="J50" s="40" t="str">
        <f t="shared" si="0"/>
        <v/>
      </c>
      <c r="L50" s="19" t="e">
        <f>VLOOKUP(E50,リスト!$A$2:$B$3,2,FALSE)</f>
        <v>#N/A</v>
      </c>
      <c r="M50" s="60">
        <f t="shared" si="3"/>
        <v>5</v>
      </c>
      <c r="N50" s="2">
        <f t="shared" si="4"/>
        <v>0</v>
      </c>
      <c r="O50" s="26">
        <f t="shared" si="5"/>
        <v>0</v>
      </c>
      <c r="P50" s="26" t="str">
        <f t="shared" si="6"/>
        <v/>
      </c>
      <c r="Q50" s="26" t="str">
        <f>IF(E50=リスト!$A$2,'補助額計算書（記載例）'!B50,"")</f>
        <v/>
      </c>
      <c r="R50" s="26" t="str">
        <f>IF(E50=リスト!$A$3,'補助額計算書（記載例）'!B50,"")</f>
        <v/>
      </c>
      <c r="S50" s="26" t="str">
        <f t="shared" si="1"/>
        <v/>
      </c>
      <c r="T50" s="20">
        <f t="shared" si="7"/>
        <v>0</v>
      </c>
    </row>
    <row r="51" spans="1:20" ht="34" customHeight="1">
      <c r="A51" s="39"/>
      <c r="B51" s="16"/>
      <c r="C51" s="17"/>
      <c r="D51" s="17"/>
      <c r="E51" s="127"/>
      <c r="F51" s="128"/>
      <c r="G51" s="15"/>
      <c r="H51" s="18" t="str">
        <f t="shared" si="2"/>
        <v/>
      </c>
      <c r="I51" s="15"/>
      <c r="J51" s="40" t="str">
        <f t="shared" si="0"/>
        <v/>
      </c>
      <c r="L51" s="19" t="e">
        <f>VLOOKUP(E51,リスト!$A$2:$B$3,2,FALSE)</f>
        <v>#N/A</v>
      </c>
      <c r="M51" s="60">
        <f t="shared" si="3"/>
        <v>5</v>
      </c>
      <c r="N51" s="2">
        <f t="shared" si="4"/>
        <v>0</v>
      </c>
      <c r="O51" s="26">
        <f t="shared" si="5"/>
        <v>0</v>
      </c>
      <c r="P51" s="26" t="str">
        <f t="shared" si="6"/>
        <v/>
      </c>
      <c r="Q51" s="26" t="str">
        <f>IF(E51=リスト!$A$2,'補助額計算書（記載例）'!B51,"")</f>
        <v/>
      </c>
      <c r="R51" s="26" t="str">
        <f>IF(E51=リスト!$A$3,'補助額計算書（記載例）'!B51,"")</f>
        <v/>
      </c>
      <c r="S51" s="26" t="str">
        <f t="shared" si="1"/>
        <v/>
      </c>
      <c r="T51" s="20">
        <f t="shared" si="7"/>
        <v>0</v>
      </c>
    </row>
    <row r="52" spans="1:20" ht="34" customHeight="1">
      <c r="A52" s="39"/>
      <c r="B52" s="16"/>
      <c r="C52" s="17"/>
      <c r="D52" s="17"/>
      <c r="E52" s="127"/>
      <c r="F52" s="128"/>
      <c r="G52" s="15"/>
      <c r="H52" s="18" t="str">
        <f t="shared" si="2"/>
        <v/>
      </c>
      <c r="I52" s="15"/>
      <c r="J52" s="40" t="str">
        <f t="shared" si="0"/>
        <v/>
      </c>
      <c r="L52" s="19" t="e">
        <f>VLOOKUP(E52,リスト!$A$2:$B$3,2,FALSE)</f>
        <v>#N/A</v>
      </c>
      <c r="M52" s="60">
        <f t="shared" si="3"/>
        <v>5</v>
      </c>
      <c r="N52" s="2">
        <f t="shared" si="4"/>
        <v>0</v>
      </c>
      <c r="O52" s="26">
        <f t="shared" si="5"/>
        <v>0</v>
      </c>
      <c r="P52" s="26" t="str">
        <f t="shared" si="6"/>
        <v/>
      </c>
      <c r="Q52" s="26" t="str">
        <f>IF(E52=リスト!$A$2,'補助額計算書（記載例）'!B52,"")</f>
        <v/>
      </c>
      <c r="R52" s="26" t="str">
        <f>IF(E52=リスト!$A$3,'補助額計算書（記載例）'!B52,"")</f>
        <v/>
      </c>
      <c r="S52" s="26" t="str">
        <f t="shared" si="1"/>
        <v/>
      </c>
      <c r="T52" s="20">
        <f t="shared" si="7"/>
        <v>0</v>
      </c>
    </row>
    <row r="53" spans="1:20" ht="34" customHeight="1">
      <c r="A53" s="39"/>
      <c r="B53" s="16"/>
      <c r="C53" s="17"/>
      <c r="D53" s="17"/>
      <c r="E53" s="127"/>
      <c r="F53" s="128"/>
      <c r="G53" s="15"/>
      <c r="H53" s="18" t="str">
        <f t="shared" si="2"/>
        <v/>
      </c>
      <c r="I53" s="15"/>
      <c r="J53" s="40" t="str">
        <f t="shared" si="0"/>
        <v/>
      </c>
      <c r="L53" s="19" t="e">
        <f>VLOOKUP(E53,リスト!$A$2:$B$3,2,FALSE)</f>
        <v>#N/A</v>
      </c>
      <c r="M53" s="60">
        <f t="shared" si="3"/>
        <v>5</v>
      </c>
      <c r="N53" s="2">
        <f t="shared" si="4"/>
        <v>0</v>
      </c>
      <c r="O53" s="26">
        <f t="shared" si="5"/>
        <v>0</v>
      </c>
      <c r="P53" s="26" t="str">
        <f t="shared" si="6"/>
        <v/>
      </c>
      <c r="Q53" s="26" t="str">
        <f>IF(E53=リスト!$A$2,'補助額計算書（記載例）'!B53,"")</f>
        <v/>
      </c>
      <c r="R53" s="26" t="str">
        <f>IF(E53=リスト!$A$3,'補助額計算書（記載例）'!B53,"")</f>
        <v/>
      </c>
      <c r="S53" s="26" t="str">
        <f t="shared" si="1"/>
        <v/>
      </c>
      <c r="T53" s="20">
        <f t="shared" si="7"/>
        <v>0</v>
      </c>
    </row>
    <row r="54" spans="1:20" ht="34" customHeight="1">
      <c r="A54" s="39"/>
      <c r="B54" s="16"/>
      <c r="C54" s="17"/>
      <c r="D54" s="17"/>
      <c r="E54" s="127"/>
      <c r="F54" s="128"/>
      <c r="G54" s="15"/>
      <c r="H54" s="18" t="str">
        <f t="shared" si="2"/>
        <v/>
      </c>
      <c r="I54" s="15"/>
      <c r="J54" s="40" t="str">
        <f t="shared" si="0"/>
        <v/>
      </c>
      <c r="L54" s="19" t="e">
        <f>VLOOKUP(E54,リスト!$A$2:$B$3,2,FALSE)</f>
        <v>#N/A</v>
      </c>
      <c r="M54" s="60">
        <f t="shared" si="3"/>
        <v>5</v>
      </c>
      <c r="N54" s="2">
        <f t="shared" si="4"/>
        <v>0</v>
      </c>
      <c r="O54" s="26">
        <f t="shared" si="5"/>
        <v>0</v>
      </c>
      <c r="P54" s="26" t="str">
        <f t="shared" si="6"/>
        <v/>
      </c>
      <c r="Q54" s="26" t="str">
        <f>IF(E54=リスト!$A$2,'補助額計算書（記載例）'!B54,"")</f>
        <v/>
      </c>
      <c r="R54" s="26" t="str">
        <f>IF(E54=リスト!$A$3,'補助額計算書（記載例）'!B54,"")</f>
        <v/>
      </c>
      <c r="S54" s="26" t="str">
        <f t="shared" si="1"/>
        <v/>
      </c>
      <c r="T54" s="20">
        <f t="shared" si="7"/>
        <v>0</v>
      </c>
    </row>
    <row r="55" spans="1:20" ht="34" customHeight="1">
      <c r="A55" s="39"/>
      <c r="B55" s="16"/>
      <c r="C55" s="17"/>
      <c r="D55" s="17"/>
      <c r="E55" s="127"/>
      <c r="F55" s="128"/>
      <c r="G55" s="15"/>
      <c r="H55" s="18" t="str">
        <f t="shared" si="2"/>
        <v/>
      </c>
      <c r="I55" s="15"/>
      <c r="J55" s="40" t="str">
        <f t="shared" si="0"/>
        <v/>
      </c>
      <c r="L55" s="19" t="e">
        <f>VLOOKUP(E55,リスト!$A$2:$B$3,2,FALSE)</f>
        <v>#N/A</v>
      </c>
      <c r="M55" s="60">
        <f t="shared" si="3"/>
        <v>5</v>
      </c>
      <c r="N55" s="2">
        <f t="shared" si="4"/>
        <v>0</v>
      </c>
      <c r="O55" s="26">
        <f t="shared" si="5"/>
        <v>0</v>
      </c>
      <c r="P55" s="26" t="str">
        <f t="shared" si="6"/>
        <v/>
      </c>
      <c r="Q55" s="26" t="str">
        <f>IF(E55=リスト!$A$2,'補助額計算書（記載例）'!B55,"")</f>
        <v/>
      </c>
      <c r="R55" s="26" t="str">
        <f>IF(E55=リスト!$A$3,'補助額計算書（記載例）'!B55,"")</f>
        <v/>
      </c>
      <c r="S55" s="26" t="str">
        <f t="shared" si="1"/>
        <v/>
      </c>
      <c r="T55" s="20">
        <f t="shared" si="7"/>
        <v>0</v>
      </c>
    </row>
    <row r="56" spans="1:20" ht="34" customHeight="1">
      <c r="A56" s="39"/>
      <c r="B56" s="16"/>
      <c r="C56" s="17"/>
      <c r="D56" s="17"/>
      <c r="E56" s="127"/>
      <c r="F56" s="128"/>
      <c r="G56" s="15"/>
      <c r="H56" s="18" t="str">
        <f t="shared" si="2"/>
        <v/>
      </c>
      <c r="I56" s="15"/>
      <c r="J56" s="40" t="str">
        <f t="shared" si="0"/>
        <v/>
      </c>
      <c r="L56" s="19" t="e">
        <f>VLOOKUP(E56,リスト!$A$2:$B$3,2,FALSE)</f>
        <v>#N/A</v>
      </c>
      <c r="M56" s="60">
        <f t="shared" si="3"/>
        <v>5</v>
      </c>
      <c r="N56" s="2">
        <f t="shared" si="4"/>
        <v>0</v>
      </c>
      <c r="O56" s="26">
        <f t="shared" si="5"/>
        <v>0</v>
      </c>
      <c r="P56" s="26" t="str">
        <f t="shared" si="6"/>
        <v/>
      </c>
      <c r="Q56" s="26" t="str">
        <f>IF(E56=リスト!$A$2,'補助額計算書（記載例）'!B56,"")</f>
        <v/>
      </c>
      <c r="R56" s="26" t="str">
        <f>IF(E56=リスト!$A$3,'補助額計算書（記載例）'!B56,"")</f>
        <v/>
      </c>
      <c r="S56" s="26" t="str">
        <f t="shared" si="1"/>
        <v/>
      </c>
      <c r="T56" s="20">
        <f t="shared" si="7"/>
        <v>0</v>
      </c>
    </row>
    <row r="57" spans="1:20" ht="34" customHeight="1">
      <c r="A57" s="39"/>
      <c r="B57" s="16"/>
      <c r="C57" s="17"/>
      <c r="D57" s="17"/>
      <c r="E57" s="127"/>
      <c r="F57" s="128"/>
      <c r="G57" s="15"/>
      <c r="H57" s="18" t="str">
        <f t="shared" si="2"/>
        <v/>
      </c>
      <c r="I57" s="15"/>
      <c r="J57" s="40" t="str">
        <f t="shared" si="0"/>
        <v/>
      </c>
      <c r="L57" s="19" t="e">
        <f>VLOOKUP(E57,リスト!$A$2:$B$3,2,FALSE)</f>
        <v>#N/A</v>
      </c>
      <c r="M57" s="60">
        <f t="shared" si="3"/>
        <v>5</v>
      </c>
      <c r="N57" s="2">
        <f t="shared" si="4"/>
        <v>0</v>
      </c>
      <c r="O57" s="26">
        <f t="shared" si="5"/>
        <v>0</v>
      </c>
      <c r="P57" s="26" t="str">
        <f t="shared" si="6"/>
        <v/>
      </c>
      <c r="Q57" s="26" t="str">
        <f>IF(E57=リスト!$A$2,'補助額計算書（記載例）'!B57,"")</f>
        <v/>
      </c>
      <c r="R57" s="26" t="str">
        <f>IF(E57=リスト!$A$3,'補助額計算書（記載例）'!B57,"")</f>
        <v/>
      </c>
      <c r="S57" s="26" t="str">
        <f t="shared" si="1"/>
        <v/>
      </c>
      <c r="T57" s="20">
        <f t="shared" si="7"/>
        <v>0</v>
      </c>
    </row>
    <row r="58" spans="1:20" ht="34" customHeight="1">
      <c r="A58" s="39"/>
      <c r="B58" s="16"/>
      <c r="C58" s="17"/>
      <c r="D58" s="17"/>
      <c r="E58" s="127"/>
      <c r="F58" s="128"/>
      <c r="G58" s="15"/>
      <c r="H58" s="18" t="str">
        <f t="shared" si="2"/>
        <v/>
      </c>
      <c r="I58" s="15"/>
      <c r="J58" s="40" t="str">
        <f t="shared" si="0"/>
        <v/>
      </c>
      <c r="L58" s="19" t="e">
        <f>VLOOKUP(E58,リスト!$A$2:$B$3,2,FALSE)</f>
        <v>#N/A</v>
      </c>
      <c r="M58" s="60">
        <f t="shared" si="3"/>
        <v>5</v>
      </c>
      <c r="N58" s="2">
        <f t="shared" si="4"/>
        <v>0</v>
      </c>
      <c r="O58" s="26">
        <f t="shared" si="5"/>
        <v>0</v>
      </c>
      <c r="P58" s="26" t="str">
        <f t="shared" si="6"/>
        <v/>
      </c>
      <c r="Q58" s="26" t="str">
        <f>IF(E58=リスト!$A$2,'補助額計算書（記載例）'!B58,"")</f>
        <v/>
      </c>
      <c r="R58" s="26" t="str">
        <f>IF(E58=リスト!$A$3,'補助額計算書（記載例）'!B58,"")</f>
        <v/>
      </c>
      <c r="S58" s="26" t="str">
        <f t="shared" si="1"/>
        <v/>
      </c>
      <c r="T58" s="20">
        <f t="shared" si="7"/>
        <v>0</v>
      </c>
    </row>
    <row r="59" spans="1:20" ht="34" customHeight="1">
      <c r="A59" s="39"/>
      <c r="B59" s="16"/>
      <c r="C59" s="17"/>
      <c r="D59" s="17"/>
      <c r="E59" s="127"/>
      <c r="F59" s="128"/>
      <c r="G59" s="15"/>
      <c r="H59" s="18" t="str">
        <f t="shared" si="2"/>
        <v/>
      </c>
      <c r="I59" s="15"/>
      <c r="J59" s="40" t="str">
        <f t="shared" si="0"/>
        <v/>
      </c>
      <c r="L59" s="19" t="e">
        <f>VLOOKUP(E59,リスト!$A$2:$B$3,2,FALSE)</f>
        <v>#N/A</v>
      </c>
      <c r="M59" s="60">
        <f t="shared" si="3"/>
        <v>5</v>
      </c>
      <c r="N59" s="2">
        <f t="shared" si="4"/>
        <v>0</v>
      </c>
      <c r="O59" s="26">
        <f t="shared" si="5"/>
        <v>0</v>
      </c>
      <c r="P59" s="26" t="str">
        <f t="shared" si="6"/>
        <v/>
      </c>
      <c r="Q59" s="26" t="str">
        <f>IF(E59=リスト!$A$2,'補助額計算書（記載例）'!B59,"")</f>
        <v/>
      </c>
      <c r="R59" s="26" t="str">
        <f>IF(E59=リスト!$A$3,'補助額計算書（記載例）'!B59,"")</f>
        <v/>
      </c>
      <c r="S59" s="26" t="str">
        <f t="shared" si="1"/>
        <v/>
      </c>
      <c r="T59" s="20">
        <f t="shared" si="7"/>
        <v>0</v>
      </c>
    </row>
    <row r="60" spans="1:20" ht="34" customHeight="1">
      <c r="A60" s="39"/>
      <c r="B60" s="16"/>
      <c r="C60" s="17"/>
      <c r="D60" s="17"/>
      <c r="E60" s="127"/>
      <c r="F60" s="128"/>
      <c r="G60" s="15"/>
      <c r="H60" s="18" t="str">
        <f t="shared" si="2"/>
        <v/>
      </c>
      <c r="I60" s="15"/>
      <c r="J60" s="40" t="str">
        <f t="shared" si="0"/>
        <v/>
      </c>
      <c r="L60" s="19" t="e">
        <f>VLOOKUP(E60,リスト!$A$2:$B$3,2,FALSE)</f>
        <v>#N/A</v>
      </c>
      <c r="M60" s="60">
        <f t="shared" si="3"/>
        <v>5</v>
      </c>
      <c r="N60" s="2">
        <f t="shared" si="4"/>
        <v>0</v>
      </c>
      <c r="O60" s="26">
        <f t="shared" si="5"/>
        <v>0</v>
      </c>
      <c r="P60" s="26" t="str">
        <f t="shared" si="6"/>
        <v/>
      </c>
      <c r="Q60" s="26" t="str">
        <f>IF(E60=リスト!$A$2,'補助額計算書（記載例）'!B60,"")</f>
        <v/>
      </c>
      <c r="R60" s="26" t="str">
        <f>IF(E60=リスト!$A$3,'補助額計算書（記載例）'!B60,"")</f>
        <v/>
      </c>
      <c r="S60" s="26" t="str">
        <f t="shared" si="1"/>
        <v/>
      </c>
      <c r="T60" s="20">
        <f t="shared" si="7"/>
        <v>0</v>
      </c>
    </row>
    <row r="61" spans="1:20" ht="34" customHeight="1">
      <c r="A61" s="39"/>
      <c r="B61" s="16"/>
      <c r="C61" s="17"/>
      <c r="D61" s="17"/>
      <c r="E61" s="127"/>
      <c r="F61" s="128"/>
      <c r="G61" s="15"/>
      <c r="H61" s="18" t="str">
        <f t="shared" si="2"/>
        <v/>
      </c>
      <c r="I61" s="15"/>
      <c r="J61" s="40" t="str">
        <f t="shared" si="0"/>
        <v/>
      </c>
      <c r="L61" s="19" t="e">
        <f>VLOOKUP(E61,リスト!$A$2:$B$3,2,FALSE)</f>
        <v>#N/A</v>
      </c>
      <c r="M61" s="60">
        <f t="shared" si="3"/>
        <v>5</v>
      </c>
      <c r="N61" s="2">
        <f t="shared" si="4"/>
        <v>0</v>
      </c>
      <c r="O61" s="26">
        <f t="shared" si="5"/>
        <v>0</v>
      </c>
      <c r="P61" s="26" t="str">
        <f t="shared" si="6"/>
        <v/>
      </c>
      <c r="Q61" s="26" t="str">
        <f>IF(E61=リスト!$A$2,'補助額計算書（記載例）'!B61,"")</f>
        <v/>
      </c>
      <c r="R61" s="26" t="str">
        <f>IF(E61=リスト!$A$3,'補助額計算書（記載例）'!B61,"")</f>
        <v/>
      </c>
      <c r="S61" s="26" t="str">
        <f t="shared" si="1"/>
        <v/>
      </c>
      <c r="T61" s="20">
        <f t="shared" si="7"/>
        <v>0</v>
      </c>
    </row>
    <row r="62" spans="1:20" ht="34" customHeight="1" thickBot="1">
      <c r="A62" s="41"/>
      <c r="B62" s="42"/>
      <c r="C62" s="43"/>
      <c r="D62" s="43"/>
      <c r="E62" s="129"/>
      <c r="F62" s="130"/>
      <c r="G62" s="44"/>
      <c r="H62" s="45" t="str">
        <f t="shared" si="2"/>
        <v/>
      </c>
      <c r="I62" s="44"/>
      <c r="J62" s="46" t="str">
        <f t="shared" si="0"/>
        <v/>
      </c>
      <c r="L62" s="21" t="e">
        <f>VLOOKUP(E62,リスト!$A$2:$B$3,2,FALSE)</f>
        <v>#N/A</v>
      </c>
      <c r="M62" s="60">
        <f t="shared" si="3"/>
        <v>5</v>
      </c>
      <c r="N62" s="2">
        <f t="shared" si="4"/>
        <v>0</v>
      </c>
      <c r="O62" s="26">
        <f t="shared" si="5"/>
        <v>0</v>
      </c>
      <c r="P62" s="26" t="str">
        <f t="shared" si="6"/>
        <v/>
      </c>
      <c r="Q62" s="26" t="str">
        <f>IF(E62=リスト!$A$2,'補助額計算書（記載例）'!B62,"")</f>
        <v/>
      </c>
      <c r="R62" s="26" t="str">
        <f>IF(E62=リスト!$A$3,'補助額計算書（記載例）'!B62,"")</f>
        <v/>
      </c>
      <c r="S62" s="26" t="str">
        <f t="shared" si="1"/>
        <v/>
      </c>
      <c r="T62" s="20">
        <f t="shared" si="7"/>
        <v>0</v>
      </c>
    </row>
    <row r="63" spans="1:20" s="34" customFormat="1">
      <c r="A63" s="30"/>
      <c r="B63" s="31"/>
      <c r="C63" s="32"/>
      <c r="D63" s="32"/>
      <c r="E63" s="33"/>
      <c r="F63" s="33"/>
      <c r="G63" s="30"/>
      <c r="H63" s="30"/>
      <c r="I63" s="30"/>
      <c r="J63" s="32"/>
      <c r="L63" s="35"/>
      <c r="M63" s="35"/>
      <c r="T63" s="35"/>
    </row>
    <row r="64" spans="1:20" s="34" customFormat="1">
      <c r="A64" s="30"/>
      <c r="B64" s="31"/>
      <c r="C64" s="32"/>
      <c r="D64" s="32"/>
      <c r="E64" s="33"/>
      <c r="F64" s="33"/>
      <c r="G64" s="30"/>
      <c r="H64" s="30"/>
      <c r="I64" s="30"/>
      <c r="J64" s="32"/>
      <c r="L64" s="35"/>
      <c r="M64" s="35"/>
      <c r="T64" s="35"/>
    </row>
    <row r="65" spans="1:20" s="34" customFormat="1">
      <c r="A65" s="30"/>
      <c r="B65" s="31"/>
      <c r="C65" s="32"/>
      <c r="D65" s="32"/>
      <c r="E65" s="33"/>
      <c r="F65" s="33"/>
      <c r="G65" s="30"/>
      <c r="H65" s="30"/>
      <c r="I65" s="30"/>
      <c r="J65" s="32"/>
      <c r="L65" s="35"/>
      <c r="M65" s="35"/>
      <c r="T65" s="35"/>
    </row>
  </sheetData>
  <mergeCells count="75">
    <mergeCell ref="E59:F59"/>
    <mergeCell ref="E60:F60"/>
    <mergeCell ref="E61:F61"/>
    <mergeCell ref="E62:F62"/>
    <mergeCell ref="A1:D1"/>
    <mergeCell ref="A13:C13"/>
    <mergeCell ref="F10:H10"/>
    <mergeCell ref="B10:E10"/>
    <mergeCell ref="B11:E11"/>
    <mergeCell ref="B6:E6"/>
    <mergeCell ref="B8:E8"/>
    <mergeCell ref="A2:J2"/>
    <mergeCell ref="A4:D4"/>
    <mergeCell ref="E4:H4"/>
    <mergeCell ref="F7:H7"/>
    <mergeCell ref="F9:H9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7:F27"/>
    <mergeCell ref="F6:H6"/>
    <mergeCell ref="F8:H8"/>
    <mergeCell ref="F11:H11"/>
    <mergeCell ref="E28:F28"/>
    <mergeCell ref="E22:F22"/>
    <mergeCell ref="E23:F23"/>
    <mergeCell ref="E24:F24"/>
    <mergeCell ref="E25:F25"/>
    <mergeCell ref="E26:F26"/>
    <mergeCell ref="E5:H5"/>
    <mergeCell ref="E15:F17"/>
    <mergeCell ref="E18:F18"/>
    <mergeCell ref="E19:F19"/>
    <mergeCell ref="E21:F21"/>
    <mergeCell ref="E20:F20"/>
    <mergeCell ref="H14:H16"/>
    <mergeCell ref="O16:P16"/>
    <mergeCell ref="Q16:T16"/>
    <mergeCell ref="I14:I16"/>
    <mergeCell ref="J14:J16"/>
    <mergeCell ref="L16:N16"/>
    <mergeCell ref="K16:K28"/>
    <mergeCell ref="A14:A16"/>
    <mergeCell ref="B14:B16"/>
    <mergeCell ref="C14:C16"/>
    <mergeCell ref="D14:D16"/>
    <mergeCell ref="E14:G14"/>
    <mergeCell ref="G15:G17"/>
  </mergeCells>
  <phoneticPr fontId="1"/>
  <conditionalFormatting sqref="J4:J12 E4:F4">
    <cfRule type="cellIs" dxfId="0" priority="1" operator="equal">
      <formula>0</formula>
    </cfRule>
  </conditionalFormatting>
  <dataValidations count="2">
    <dataValidation type="list" allowBlank="1" showInputMessage="1" showErrorMessage="1" sqref="D13" xr:uid="{AC47A11B-A196-4C81-BA7A-AF8741391AFD}">
      <formula1>"有,無"</formula1>
    </dataValidation>
    <dataValidation type="list" allowBlank="1" showInputMessage="1" showErrorMessage="1" sqref="G18:G65" xr:uid="{9454EF4C-95A2-4DE7-AE2F-5D99D6D53EB5}">
      <formula1>"○"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6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433CA1-370C-421D-834D-8701773D64BF}">
          <x14:formula1>
            <xm:f>リスト!$A$2:$A$3</xm:f>
          </x14:formula1>
          <xm:sqref>E18:E65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6A9AE-D10B-407D-B7C5-E55A6192C5D9}">
  <dimension ref="A1:B5"/>
  <sheetViews>
    <sheetView workbookViewId="0">
      <selection activeCell="B5" sqref="B5"/>
    </sheetView>
  </sheetViews>
  <sheetFormatPr defaultRowHeight="18"/>
  <cols>
    <col min="1" max="1" width="29.58203125" bestFit="1" customWidth="1"/>
  </cols>
  <sheetData>
    <row r="1" spans="1:2">
      <c r="B1" s="1" t="s">
        <v>19</v>
      </c>
    </row>
    <row r="2" spans="1:2" ht="20">
      <c r="A2" t="s">
        <v>17</v>
      </c>
      <c r="B2">
        <v>30</v>
      </c>
    </row>
    <row r="3" spans="1:2">
      <c r="A3" t="s">
        <v>18</v>
      </c>
      <c r="B3">
        <v>20</v>
      </c>
    </row>
    <row r="4" spans="1:2">
      <c r="A4" t="s">
        <v>22</v>
      </c>
      <c r="B4">
        <v>20</v>
      </c>
    </row>
    <row r="5" spans="1:2">
      <c r="A5" t="s">
        <v>20</v>
      </c>
      <c r="B5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補助額計算書</vt:lpstr>
      <vt:lpstr>補助額計算書（記載例）</vt:lpstr>
      <vt:lpstr>リスト</vt:lpstr>
      <vt:lpstr>補助額計算書!Print_Area</vt:lpstr>
      <vt:lpstr>'補助額計算書（記載例）'!Print_Area</vt:lpstr>
      <vt:lpstr>補助額計算書!Print_Titles</vt:lpstr>
      <vt:lpstr>'補助額計算書（記載例）'!Print_Titles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中林　淳</cp:lastModifiedBy>
  <cp:lastPrinted>2023-05-22T02:53:35Z</cp:lastPrinted>
  <dcterms:modified xsi:type="dcterms:W3CDTF">2023-06-07T23:48:24Z</dcterms:modified>
</cp:coreProperties>
</file>