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53222"/>
  <bookViews>
    <workbookView xWindow="-120" yWindow="-120" windowWidth="29040" windowHeight="15840"/>
  </bookViews>
  <sheets>
    <sheet name="指標" sheetId="4" r:id="rId1"/>
    <sheet name="偏差値" sheetId="5" r:id="rId2"/>
    <sheet name="分野別レーダーチャート" sheetId="7" r:id="rId3"/>
    <sheet name="分野別偏差値と総合レーダーチャート" sheetId="6" r:id="rId4"/>
    <sheet name="元データ" sheetId="3" r:id="rId5"/>
    <sheet name="取得元" sheetId="8" r:id="rId6"/>
  </sheets>
  <definedNames>
    <definedName name="_xlnm.Print_Area" localSheetId="4">元データ!$A$6:$BO$29</definedName>
    <definedName name="_xlnm.Print_Area" localSheetId="0">指標!$A$1:$AN$34</definedName>
    <definedName name="_xlnm.Print_Area" localSheetId="5">取得元!$A$1:$BM$9</definedName>
    <definedName name="_xlnm.Print_Area" localSheetId="2">分野別レーダーチャート!$A$1:$AW$47</definedName>
    <definedName name="_xlnm.Print_Area" localSheetId="3">分野別偏差値と総合レーダーチャート!$A$1:$P$36</definedName>
    <definedName name="_xlnm.Print_Area" localSheetId="1">偏差値!$A$1:$AN$37</definedName>
    <definedName name="_xlnm.Print_Titles" localSheetId="4">元データ!$A:$B</definedName>
    <definedName name="_xlnm.Print_Titles" localSheetId="0">指標!$A:$B</definedName>
    <definedName name="_xlnm.Print_Titles" localSheetId="5">取得元!$A:$A</definedName>
    <definedName name="_xlnm.Print_Titles" localSheetId="1">偏差値!$A:$B</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N12" i="4" l="1"/>
  <c r="AN29" i="4"/>
  <c r="AN28" i="4"/>
  <c r="AN27" i="4"/>
  <c r="AN26" i="4"/>
  <c r="C29" i="4"/>
  <c r="AN20" i="4"/>
  <c r="AM20" i="4"/>
  <c r="AL20" i="4"/>
  <c r="AK20" i="4"/>
  <c r="AJ20" i="4"/>
  <c r="AI20" i="4"/>
  <c r="AH20" i="4"/>
  <c r="AG20" i="4"/>
  <c r="AF20" i="4"/>
  <c r="AE20" i="4"/>
  <c r="AN25" i="4"/>
  <c r="AN10" i="4"/>
  <c r="AN11" i="4"/>
  <c r="AN13" i="4"/>
  <c r="AN14" i="4"/>
  <c r="AN15" i="4"/>
  <c r="AN16" i="4"/>
  <c r="AN17" i="4"/>
  <c r="AN18" i="4"/>
  <c r="AN19" i="4"/>
  <c r="AN21" i="4"/>
  <c r="AN22" i="4"/>
  <c r="AN23" i="4"/>
  <c r="AN24" i="4"/>
  <c r="AN9" i="4"/>
  <c r="P11" i="5"/>
  <c r="AK13" i="4" l="1"/>
  <c r="AK12" i="4"/>
  <c r="AK10" i="4"/>
  <c r="AO9" i="3" l="1"/>
  <c r="B37" i="5"/>
  <c r="C29" i="5"/>
  <c r="C9" i="4"/>
  <c r="BO9" i="3"/>
  <c r="BN9" i="3"/>
  <c r="BM9" i="3"/>
  <c r="BL9" i="3"/>
  <c r="BK9" i="3"/>
  <c r="BJ9" i="3"/>
  <c r="BI9" i="3"/>
  <c r="D9" i="4"/>
  <c r="D9" i="3"/>
  <c r="D29" i="5"/>
  <c r="E9" i="4"/>
  <c r="AW9" i="3"/>
  <c r="AV9" i="3"/>
  <c r="AS9" i="3"/>
  <c r="AR9" i="3"/>
  <c r="AQ9" i="3"/>
  <c r="AP9" i="3"/>
  <c r="AN9" i="3"/>
  <c r="BE9" i="3"/>
  <c r="BD9" i="3"/>
  <c r="BC9" i="3"/>
  <c r="BB9" i="3"/>
  <c r="BA9" i="3"/>
  <c r="AZ9" i="3"/>
  <c r="AY9" i="3"/>
  <c r="AX9" i="3"/>
  <c r="AL9" i="3"/>
  <c r="AK9" i="3"/>
  <c r="AJ9" i="3"/>
  <c r="AI9" i="3"/>
  <c r="AH9" i="3"/>
  <c r="AG9" i="3"/>
  <c r="AF9" i="3"/>
  <c r="AE9" i="3"/>
  <c r="AD9" i="3"/>
  <c r="W9" i="4" s="1"/>
  <c r="AC9" i="3"/>
  <c r="AB9" i="3"/>
  <c r="AA9" i="3"/>
  <c r="Z9" i="3"/>
  <c r="Y9" i="3"/>
  <c r="X9" i="3"/>
  <c r="W9" i="3"/>
  <c r="V9" i="3"/>
  <c r="U9" i="3"/>
  <c r="T9" i="3"/>
  <c r="S9" i="3"/>
  <c r="R9" i="3"/>
  <c r="Q9" i="3"/>
  <c r="P9" i="3"/>
  <c r="O9" i="3"/>
  <c r="N9" i="3"/>
  <c r="M9" i="3"/>
  <c r="L9" i="3"/>
  <c r="K9" i="3"/>
  <c r="J9" i="3"/>
  <c r="I9" i="3"/>
  <c r="H9" i="3"/>
  <c r="G9" i="3"/>
  <c r="F9" i="3"/>
  <c r="E9" i="3"/>
  <c r="C24" i="4"/>
  <c r="W10" i="4"/>
  <c r="X9" i="4"/>
  <c r="C30" i="5" l="1"/>
  <c r="D28" i="5"/>
  <c r="C28" i="5" l="1"/>
  <c r="C25" i="5"/>
  <c r="C9" i="5"/>
  <c r="AD26" i="4"/>
  <c r="AD18" i="4"/>
  <c r="AD10" i="4"/>
  <c r="AD27" i="4"/>
  <c r="AD23" i="4"/>
  <c r="AD22" i="4"/>
  <c r="AD19" i="4"/>
  <c r="AD15" i="4"/>
  <c r="AD14" i="4"/>
  <c r="AD11" i="4"/>
  <c r="AK9" i="4"/>
  <c r="AD29" i="4"/>
  <c r="AD28" i="4"/>
  <c r="AD25" i="4"/>
  <c r="AD24" i="4"/>
  <c r="AD21" i="4"/>
  <c r="AD20" i="4"/>
  <c r="AD17" i="4"/>
  <c r="AD16" i="4"/>
  <c r="AD13" i="4"/>
  <c r="AD12" i="4"/>
  <c r="L29" i="4" l="1"/>
  <c r="L28" i="4"/>
  <c r="L27" i="4"/>
  <c r="L26" i="4"/>
  <c r="L25" i="4"/>
  <c r="L24" i="4"/>
  <c r="L23" i="4"/>
  <c r="L22" i="4"/>
  <c r="L21" i="4"/>
  <c r="L20" i="4"/>
  <c r="L19" i="4"/>
  <c r="L18" i="4"/>
  <c r="L17" i="4"/>
  <c r="L16" i="4"/>
  <c r="L15" i="4"/>
  <c r="L14" i="4"/>
  <c r="L13" i="4"/>
  <c r="L12" i="4"/>
  <c r="L11" i="4"/>
  <c r="L10" i="4"/>
  <c r="AE15" i="4" l="1"/>
  <c r="AE19" i="4"/>
  <c r="AE23" i="4"/>
  <c r="AE27" i="4"/>
  <c r="AE11" i="4"/>
  <c r="AE12" i="4"/>
  <c r="AE14" i="4"/>
  <c r="AE18" i="4"/>
  <c r="AE22" i="4"/>
  <c r="AE24" i="4"/>
  <c r="AE25" i="4"/>
  <c r="AE26" i="4"/>
  <c r="AE28" i="4"/>
  <c r="AE13" i="4"/>
  <c r="AE16" i="4"/>
  <c r="AE17" i="4"/>
  <c r="AE21" i="4"/>
  <c r="AE29" i="4"/>
  <c r="AJ10" i="4"/>
  <c r="AJ11" i="4"/>
  <c r="AJ12" i="4"/>
  <c r="AJ13" i="4"/>
  <c r="AJ14" i="4"/>
  <c r="AJ15" i="4"/>
  <c r="AJ16" i="4"/>
  <c r="AJ17" i="4"/>
  <c r="AJ18" i="4"/>
  <c r="AJ19" i="4"/>
  <c r="AJ21" i="4"/>
  <c r="AJ22" i="4"/>
  <c r="AJ23" i="4"/>
  <c r="AJ24" i="4"/>
  <c r="AJ25" i="4"/>
  <c r="AJ26" i="4"/>
  <c r="AJ27" i="4"/>
  <c r="AJ28" i="4"/>
  <c r="AJ29" i="4"/>
  <c r="AJ9" i="4"/>
  <c r="AK11" i="4"/>
  <c r="AK14" i="4"/>
  <c r="AK15" i="4"/>
  <c r="AK16" i="4"/>
  <c r="AK17" i="4"/>
  <c r="AK18" i="4"/>
  <c r="AK19" i="4"/>
  <c r="AK21" i="4"/>
  <c r="AK22" i="4"/>
  <c r="AK23" i="4"/>
  <c r="AK24" i="4"/>
  <c r="AK25" i="4"/>
  <c r="AK26" i="4"/>
  <c r="AK27" i="4"/>
  <c r="AK28" i="4"/>
  <c r="AK29" i="4"/>
  <c r="AD9" i="4" l="1"/>
  <c r="L9" i="4"/>
  <c r="AE10" i="4"/>
  <c r="O10" i="4"/>
  <c r="O11" i="4"/>
  <c r="O12" i="4"/>
  <c r="O13" i="4"/>
  <c r="O14" i="4"/>
  <c r="O15" i="4"/>
  <c r="O16" i="4"/>
  <c r="O17" i="4"/>
  <c r="O18" i="4"/>
  <c r="O19" i="4"/>
  <c r="O20" i="4"/>
  <c r="O21" i="4"/>
  <c r="O22" i="4"/>
  <c r="O23" i="4"/>
  <c r="O24" i="4"/>
  <c r="O25" i="4"/>
  <c r="O26" i="4"/>
  <c r="O27" i="4"/>
  <c r="O28" i="4"/>
  <c r="O29" i="4"/>
  <c r="O9" i="4"/>
  <c r="AC10" i="4"/>
  <c r="AC11" i="4"/>
  <c r="AC12" i="4"/>
  <c r="AC13" i="4"/>
  <c r="AC14" i="4"/>
  <c r="AC15" i="4"/>
  <c r="AC16" i="4"/>
  <c r="AC17" i="4"/>
  <c r="AC18" i="4"/>
  <c r="AC19" i="4"/>
  <c r="AC20" i="4"/>
  <c r="AC21" i="4"/>
  <c r="AC22" i="4"/>
  <c r="AC23" i="4"/>
  <c r="AC24" i="4"/>
  <c r="AC25" i="4"/>
  <c r="AC26" i="4"/>
  <c r="AC27" i="4"/>
  <c r="AC28" i="4"/>
  <c r="AC29" i="4"/>
  <c r="AC9" i="4"/>
  <c r="AG10" i="4"/>
  <c r="AG11" i="4"/>
  <c r="AG12" i="4"/>
  <c r="AG13" i="4"/>
  <c r="AG14" i="4"/>
  <c r="AG15" i="4"/>
  <c r="AG16" i="4"/>
  <c r="AG17" i="4"/>
  <c r="AG18" i="4"/>
  <c r="AG19" i="4"/>
  <c r="AG21" i="4"/>
  <c r="AG22" i="4"/>
  <c r="AG23" i="4"/>
  <c r="AG24" i="4"/>
  <c r="AG25" i="4"/>
  <c r="AG26" i="4"/>
  <c r="AG27" i="4"/>
  <c r="AG28" i="4"/>
  <c r="AG29" i="4"/>
  <c r="AG9" i="4"/>
  <c r="AH9" i="4"/>
  <c r="AH10" i="4"/>
  <c r="AH11" i="4"/>
  <c r="AH12" i="4"/>
  <c r="AH13" i="4"/>
  <c r="AH14" i="4"/>
  <c r="AH15" i="4"/>
  <c r="AH16" i="4"/>
  <c r="AH17" i="4"/>
  <c r="AH18" i="4"/>
  <c r="AH19" i="4"/>
  <c r="AH21" i="4"/>
  <c r="AH22" i="4"/>
  <c r="AH23" i="4"/>
  <c r="AH24" i="4"/>
  <c r="AH25" i="4"/>
  <c r="AH26" i="4"/>
  <c r="AH27" i="4"/>
  <c r="AH28" i="4"/>
  <c r="AH29" i="4"/>
  <c r="C19" i="4"/>
  <c r="C10" i="4"/>
  <c r="C11" i="4"/>
  <c r="C12" i="4"/>
  <c r="C13" i="4"/>
  <c r="C14" i="4"/>
  <c r="C15" i="4"/>
  <c r="C16" i="4"/>
  <c r="C17" i="4"/>
  <c r="C18" i="4"/>
  <c r="C20" i="4"/>
  <c r="C21" i="4"/>
  <c r="C22" i="4"/>
  <c r="C23" i="4"/>
  <c r="C25" i="4"/>
  <c r="C26" i="4"/>
  <c r="C27" i="4"/>
  <c r="C28" i="4"/>
  <c r="AE9" i="4" l="1"/>
  <c r="L29" i="5"/>
  <c r="O29" i="5"/>
  <c r="AC29" i="5"/>
  <c r="AD29" i="5"/>
  <c r="AE29" i="5"/>
  <c r="AG29" i="5"/>
  <c r="AH29" i="5"/>
  <c r="AJ29" i="5"/>
  <c r="AK29" i="5"/>
  <c r="AN29" i="5"/>
  <c r="AA14" i="4" l="1"/>
  <c r="AB16" i="4"/>
  <c r="J12" i="4"/>
  <c r="Q15" i="4"/>
  <c r="J13" i="4"/>
  <c r="I12" i="4"/>
  <c r="H11" i="4"/>
  <c r="G11" i="4"/>
  <c r="F11" i="4"/>
  <c r="E11" i="4"/>
  <c r="AI11" i="4" l="1"/>
  <c r="D10" i="4"/>
  <c r="J10" i="4"/>
  <c r="D19" i="4"/>
  <c r="C23" i="5" l="1"/>
  <c r="C24" i="5"/>
  <c r="G9" i="4" l="1"/>
  <c r="J9" i="4" l="1"/>
  <c r="AH30" i="5"/>
  <c r="AH34" i="5"/>
  <c r="AH23" i="5" l="1"/>
  <c r="AH22" i="5" l="1"/>
  <c r="AH20" i="5"/>
  <c r="AH37" i="5" s="1"/>
  <c r="AH10" i="5"/>
  <c r="AH13" i="5"/>
  <c r="AH24" i="5"/>
  <c r="AH11" i="5"/>
  <c r="AH27" i="5"/>
  <c r="AH21" i="5"/>
  <c r="AH14" i="5"/>
  <c r="AH25" i="5"/>
  <c r="AH19" i="5"/>
  <c r="AH12" i="5"/>
  <c r="AH28" i="5"/>
  <c r="AH15" i="5"/>
  <c r="AH16" i="5"/>
  <c r="AH26" i="5"/>
  <c r="AH9" i="5"/>
  <c r="AH36" i="5" s="1"/>
  <c r="AH17" i="5"/>
  <c r="AH18" i="5"/>
  <c r="X29" i="4"/>
  <c r="X28" i="4"/>
  <c r="X27" i="4"/>
  <c r="X26" i="4"/>
  <c r="X25" i="4"/>
  <c r="X24" i="4"/>
  <c r="X23" i="4"/>
  <c r="X22" i="4"/>
  <c r="X21" i="4"/>
  <c r="X20" i="4"/>
  <c r="X19" i="4"/>
  <c r="X18" i="4"/>
  <c r="X17" i="4"/>
  <c r="X16" i="4"/>
  <c r="X15" i="4"/>
  <c r="X14" i="4"/>
  <c r="X13" i="4"/>
  <c r="X12" i="4"/>
  <c r="X11" i="4"/>
  <c r="X10" i="4"/>
  <c r="X29" i="5" l="1"/>
  <c r="X30" i="5"/>
  <c r="X34" i="5"/>
  <c r="Y34" i="5"/>
  <c r="Z34" i="5"/>
  <c r="AA34" i="5"/>
  <c r="AB34" i="5"/>
  <c r="AC34" i="5"/>
  <c r="AD34" i="5"/>
  <c r="AE34" i="5"/>
  <c r="AF34" i="5"/>
  <c r="AG34" i="5"/>
  <c r="AI34" i="5"/>
  <c r="W29" i="4"/>
  <c r="W28" i="4"/>
  <c r="W27" i="4"/>
  <c r="W26" i="4"/>
  <c r="W25" i="4"/>
  <c r="W24" i="4"/>
  <c r="W23" i="4"/>
  <c r="W22" i="4"/>
  <c r="W21" i="4"/>
  <c r="W20" i="4"/>
  <c r="W19" i="4"/>
  <c r="W18" i="4"/>
  <c r="W17" i="4"/>
  <c r="W16" i="4"/>
  <c r="W15" i="4"/>
  <c r="W14" i="4"/>
  <c r="W13" i="4"/>
  <c r="W12" i="4"/>
  <c r="W11" i="4"/>
  <c r="W29" i="5" l="1"/>
  <c r="X21" i="5"/>
  <c r="X24" i="5"/>
  <c r="X26" i="5"/>
  <c r="X13" i="5"/>
  <c r="X20" i="5"/>
  <c r="X27" i="5"/>
  <c r="X9" i="5"/>
  <c r="X16" i="5"/>
  <c r="X23" i="5"/>
  <c r="X25" i="5"/>
  <c r="X12" i="5"/>
  <c r="X15" i="5"/>
  <c r="X28" i="5"/>
  <c r="X14" i="5"/>
  <c r="X37" i="5" s="1"/>
  <c r="X10" i="5"/>
  <c r="X19" i="5"/>
  <c r="X18" i="5"/>
  <c r="X17" i="5"/>
  <c r="X22" i="5"/>
  <c r="X11" i="5"/>
  <c r="X36" i="5" l="1"/>
  <c r="J34" i="5"/>
  <c r="K34" i="5"/>
  <c r="L34" i="5"/>
  <c r="M34" i="5"/>
  <c r="N34" i="5"/>
  <c r="O34" i="5"/>
  <c r="P34" i="5"/>
  <c r="Q34" i="5"/>
  <c r="R34" i="5"/>
  <c r="S34" i="5"/>
  <c r="T34" i="5"/>
  <c r="U34" i="5"/>
  <c r="V34" i="5"/>
  <c r="W34" i="5"/>
  <c r="J29" i="4"/>
  <c r="J28" i="4"/>
  <c r="J27" i="4"/>
  <c r="J26" i="4"/>
  <c r="J25" i="4"/>
  <c r="J24" i="4"/>
  <c r="J23" i="4"/>
  <c r="J22" i="4"/>
  <c r="J21" i="4"/>
  <c r="J20" i="4"/>
  <c r="J19" i="4"/>
  <c r="J18" i="4"/>
  <c r="J17" i="4"/>
  <c r="J16" i="4"/>
  <c r="J15" i="4"/>
  <c r="J14" i="4"/>
  <c r="J11" i="4"/>
  <c r="J29" i="5" l="1"/>
  <c r="J30" i="5"/>
  <c r="J14" i="5" l="1"/>
  <c r="J21" i="5"/>
  <c r="J15" i="5"/>
  <c r="J12" i="5"/>
  <c r="J24" i="5"/>
  <c r="J25" i="5"/>
  <c r="J20" i="5"/>
  <c r="J23" i="5"/>
  <c r="J22" i="5"/>
  <c r="J16" i="5"/>
  <c r="J19" i="5"/>
  <c r="J27" i="5"/>
  <c r="J13" i="5"/>
  <c r="J28" i="5"/>
  <c r="J11" i="5"/>
  <c r="J10" i="5"/>
  <c r="J17" i="5"/>
  <c r="J18" i="5"/>
  <c r="J9" i="5"/>
  <c r="J26" i="5"/>
  <c r="J36" i="5" l="1"/>
  <c r="J37" i="5"/>
  <c r="I34" i="5"/>
  <c r="H34" i="5"/>
  <c r="G34" i="5"/>
  <c r="F34" i="5"/>
  <c r="E34" i="5"/>
  <c r="D34" i="5"/>
  <c r="C34" i="5"/>
  <c r="AN34" i="5"/>
  <c r="AM34" i="5"/>
  <c r="AL34" i="5"/>
  <c r="AK34" i="5"/>
  <c r="AJ34" i="5"/>
  <c r="B36" i="5"/>
  <c r="B32" i="6" l="1"/>
  <c r="B31" i="6"/>
  <c r="AI29" i="4" l="1"/>
  <c r="AI28" i="4"/>
  <c r="AI27" i="4"/>
  <c r="AI26" i="4"/>
  <c r="AI25" i="4"/>
  <c r="AI24" i="4"/>
  <c r="AI23" i="4"/>
  <c r="AI22" i="4"/>
  <c r="AI21" i="4"/>
  <c r="AI19" i="4"/>
  <c r="AI18" i="4"/>
  <c r="AI17" i="4"/>
  <c r="AI16" i="4"/>
  <c r="AI15" i="4"/>
  <c r="AI14" i="4"/>
  <c r="AI13" i="4"/>
  <c r="AI12" i="4"/>
  <c r="AI10" i="4"/>
  <c r="AI9" i="4"/>
  <c r="AI29" i="5" l="1"/>
  <c r="AB29" i="4"/>
  <c r="AB28" i="4"/>
  <c r="AB27" i="4"/>
  <c r="AB26" i="4"/>
  <c r="AB25" i="4"/>
  <c r="AB24" i="4"/>
  <c r="AB23" i="4"/>
  <c r="AB22" i="4"/>
  <c r="AB21" i="4"/>
  <c r="AB20" i="4"/>
  <c r="AB19" i="4"/>
  <c r="AB18" i="4"/>
  <c r="AB17" i="4"/>
  <c r="AB15" i="4"/>
  <c r="AB14" i="4"/>
  <c r="AB13" i="4"/>
  <c r="AB12" i="4"/>
  <c r="AB11" i="4"/>
  <c r="AB10" i="4"/>
  <c r="AB9" i="4"/>
  <c r="AA29" i="4"/>
  <c r="AA28" i="4"/>
  <c r="AA27" i="4"/>
  <c r="AA26" i="4"/>
  <c r="AA25" i="4"/>
  <c r="AA24" i="4"/>
  <c r="AA23" i="4"/>
  <c r="AA22" i="4"/>
  <c r="AA21" i="4"/>
  <c r="AA20" i="4"/>
  <c r="AA19" i="4"/>
  <c r="AA18" i="4"/>
  <c r="AA17" i="4"/>
  <c r="AA16" i="4"/>
  <c r="AA15" i="4"/>
  <c r="AA13" i="4"/>
  <c r="AA12" i="4"/>
  <c r="AA11" i="4"/>
  <c r="AA10" i="4"/>
  <c r="AA9" i="4"/>
  <c r="Y29" i="4"/>
  <c r="Y28" i="4"/>
  <c r="Y27" i="4"/>
  <c r="Y26" i="4"/>
  <c r="Y25" i="4"/>
  <c r="Y24" i="4"/>
  <c r="Y23" i="4"/>
  <c r="Y22" i="4"/>
  <c r="Y21" i="4"/>
  <c r="Y20" i="4"/>
  <c r="Y19" i="4"/>
  <c r="Y18" i="4"/>
  <c r="Y17" i="4"/>
  <c r="Y16" i="4"/>
  <c r="Y15" i="4"/>
  <c r="Y14" i="4"/>
  <c r="Y13" i="4"/>
  <c r="Y12" i="4"/>
  <c r="Y11" i="4"/>
  <c r="Y10" i="4"/>
  <c r="Y9" i="4"/>
  <c r="V29" i="4"/>
  <c r="V28" i="4"/>
  <c r="V27" i="4"/>
  <c r="V26" i="4"/>
  <c r="V25" i="4"/>
  <c r="V24" i="4"/>
  <c r="V23" i="4"/>
  <c r="V22" i="4"/>
  <c r="V21" i="4"/>
  <c r="V20" i="4"/>
  <c r="V19" i="4"/>
  <c r="V18" i="4"/>
  <c r="V17" i="4"/>
  <c r="V16" i="4"/>
  <c r="V15" i="4"/>
  <c r="V14" i="4"/>
  <c r="V13" i="4"/>
  <c r="V12" i="4"/>
  <c r="V11" i="4"/>
  <c r="V10" i="4"/>
  <c r="V9" i="4"/>
  <c r="U29" i="4"/>
  <c r="U28" i="4"/>
  <c r="U27" i="4"/>
  <c r="U26" i="4"/>
  <c r="U25" i="4"/>
  <c r="U24" i="4"/>
  <c r="U23" i="4"/>
  <c r="U22" i="4"/>
  <c r="U21" i="4"/>
  <c r="U20" i="4"/>
  <c r="U19" i="4"/>
  <c r="U18" i="4"/>
  <c r="U17" i="4"/>
  <c r="U16" i="4"/>
  <c r="U15" i="4"/>
  <c r="U14" i="4"/>
  <c r="U13" i="4"/>
  <c r="U12" i="4"/>
  <c r="U11" i="4"/>
  <c r="U10" i="4"/>
  <c r="U9" i="4"/>
  <c r="T29" i="4"/>
  <c r="T28" i="4"/>
  <c r="T27" i="4"/>
  <c r="T26" i="4"/>
  <c r="T25" i="4"/>
  <c r="T24" i="4"/>
  <c r="T23" i="4"/>
  <c r="T22" i="4"/>
  <c r="T21" i="4"/>
  <c r="T20" i="4"/>
  <c r="T19" i="4"/>
  <c r="T18" i="4"/>
  <c r="T17" i="4"/>
  <c r="T16" i="4"/>
  <c r="T15" i="4"/>
  <c r="T14" i="4"/>
  <c r="T13" i="4"/>
  <c r="T12" i="4"/>
  <c r="T11" i="4"/>
  <c r="T10" i="4"/>
  <c r="S29" i="4"/>
  <c r="S28" i="4"/>
  <c r="S27" i="4"/>
  <c r="S26" i="4"/>
  <c r="S25" i="4"/>
  <c r="S24" i="4"/>
  <c r="S23" i="4"/>
  <c r="S22" i="4"/>
  <c r="S21" i="4"/>
  <c r="S20" i="4"/>
  <c r="S19" i="4"/>
  <c r="S18" i="4"/>
  <c r="S17" i="4"/>
  <c r="S16" i="4"/>
  <c r="S15" i="4"/>
  <c r="S14" i="4"/>
  <c r="S13" i="4"/>
  <c r="S12" i="4"/>
  <c r="S11" i="4"/>
  <c r="S10" i="4"/>
  <c r="R29" i="4"/>
  <c r="R28" i="4"/>
  <c r="R27" i="4"/>
  <c r="R26" i="4"/>
  <c r="R25" i="4"/>
  <c r="R24" i="4"/>
  <c r="R23" i="4"/>
  <c r="R22" i="4"/>
  <c r="R21" i="4"/>
  <c r="R20" i="4"/>
  <c r="R19" i="4"/>
  <c r="R18" i="4"/>
  <c r="R17" i="4"/>
  <c r="R16" i="4"/>
  <c r="R15" i="4"/>
  <c r="R14" i="4"/>
  <c r="R13" i="4"/>
  <c r="R12" i="4"/>
  <c r="R11" i="4"/>
  <c r="R10" i="4"/>
  <c r="R9" i="4"/>
  <c r="AM29" i="4"/>
  <c r="AL29" i="4"/>
  <c r="AM28" i="4"/>
  <c r="AL28" i="4"/>
  <c r="AM27" i="4"/>
  <c r="AL27" i="4"/>
  <c r="AM26" i="4"/>
  <c r="AL26" i="4"/>
  <c r="AM25" i="4"/>
  <c r="AL25" i="4"/>
  <c r="AM24" i="4"/>
  <c r="AL24" i="4"/>
  <c r="AM23" i="4"/>
  <c r="AL23" i="4"/>
  <c r="AM22" i="4"/>
  <c r="AL22" i="4"/>
  <c r="AM21" i="4"/>
  <c r="AL21" i="4"/>
  <c r="AM19" i="4"/>
  <c r="AL19" i="4"/>
  <c r="AM18" i="4"/>
  <c r="AL18" i="4"/>
  <c r="AM17" i="4"/>
  <c r="AL17" i="4"/>
  <c r="AM16" i="4"/>
  <c r="AL16" i="4"/>
  <c r="AM15" i="4"/>
  <c r="AL15" i="4"/>
  <c r="AM14" i="4"/>
  <c r="AL14" i="4"/>
  <c r="AM13" i="4"/>
  <c r="AL13" i="4"/>
  <c r="AM12" i="4"/>
  <c r="AL12" i="4"/>
  <c r="AM11" i="4"/>
  <c r="AL11" i="4"/>
  <c r="AM10" i="4"/>
  <c r="AL10" i="4"/>
  <c r="AM9" i="4"/>
  <c r="AL9" i="4"/>
  <c r="Q29" i="4"/>
  <c r="Q28" i="4"/>
  <c r="Q27" i="4"/>
  <c r="Q26" i="4"/>
  <c r="Q25" i="4"/>
  <c r="Q24" i="4"/>
  <c r="Q23" i="4"/>
  <c r="Q22" i="4"/>
  <c r="Q21" i="4"/>
  <c r="Q20" i="4"/>
  <c r="Q19" i="4"/>
  <c r="Q18" i="4"/>
  <c r="Q17" i="4"/>
  <c r="Q16" i="4"/>
  <c r="Q14" i="4"/>
  <c r="Q13" i="4"/>
  <c r="Q12" i="4"/>
  <c r="Q11" i="4"/>
  <c r="Q10" i="4"/>
  <c r="Q9" i="4"/>
  <c r="P29" i="4"/>
  <c r="P28" i="4"/>
  <c r="P27" i="4"/>
  <c r="P26" i="4"/>
  <c r="P25" i="4"/>
  <c r="P24" i="4"/>
  <c r="P23" i="4"/>
  <c r="P22" i="4"/>
  <c r="P21" i="4"/>
  <c r="P20" i="4"/>
  <c r="P19" i="4"/>
  <c r="P18" i="4"/>
  <c r="P17" i="4"/>
  <c r="P16" i="4"/>
  <c r="P15" i="4"/>
  <c r="P14" i="4"/>
  <c r="P13" i="4"/>
  <c r="P12" i="4"/>
  <c r="P11" i="4"/>
  <c r="P10" i="4"/>
  <c r="AM29" i="5" l="1"/>
  <c r="P29" i="5"/>
  <c r="U29" i="5"/>
  <c r="AL29" i="5"/>
  <c r="Y29" i="5"/>
  <c r="R29" i="5"/>
  <c r="S29" i="5"/>
  <c r="T29" i="5"/>
  <c r="AA29" i="5"/>
  <c r="AB29" i="5"/>
  <c r="Q29" i="5"/>
  <c r="V29" i="5"/>
  <c r="M29" i="4"/>
  <c r="M28" i="4"/>
  <c r="M27" i="4"/>
  <c r="M26" i="4"/>
  <c r="M25" i="4"/>
  <c r="M24" i="4"/>
  <c r="M23" i="4"/>
  <c r="M22" i="4"/>
  <c r="M21" i="4"/>
  <c r="M20" i="4"/>
  <c r="M19" i="4"/>
  <c r="M18" i="4"/>
  <c r="M17" i="4"/>
  <c r="M16" i="4"/>
  <c r="M15" i="4"/>
  <c r="M14" i="4"/>
  <c r="M13" i="4"/>
  <c r="M12" i="4"/>
  <c r="M11" i="4"/>
  <c r="M10" i="4"/>
  <c r="M9" i="4"/>
  <c r="M29" i="5" l="1"/>
  <c r="K29" i="4"/>
  <c r="K28" i="4"/>
  <c r="K27" i="4"/>
  <c r="K26" i="4"/>
  <c r="K25" i="4"/>
  <c r="K24" i="4"/>
  <c r="K23" i="4"/>
  <c r="K22" i="4"/>
  <c r="K21" i="4"/>
  <c r="K20" i="4"/>
  <c r="K19" i="4"/>
  <c r="K18" i="4"/>
  <c r="K17" i="4"/>
  <c r="K16" i="4"/>
  <c r="K15" i="4"/>
  <c r="K14" i="4"/>
  <c r="K13" i="4"/>
  <c r="K12" i="4"/>
  <c r="K11" i="4"/>
  <c r="K10" i="4"/>
  <c r="K9" i="4"/>
  <c r="I29" i="4"/>
  <c r="I27" i="4"/>
  <c r="I26" i="4"/>
  <c r="I25" i="4"/>
  <c r="I24" i="4"/>
  <c r="I23" i="4"/>
  <c r="I22" i="4"/>
  <c r="I21" i="4"/>
  <c r="I20" i="4"/>
  <c r="I19" i="4"/>
  <c r="I18" i="4"/>
  <c r="I17" i="4"/>
  <c r="I16" i="4"/>
  <c r="I15" i="4"/>
  <c r="I14" i="4"/>
  <c r="I13" i="4"/>
  <c r="H29" i="4"/>
  <c r="H28" i="4"/>
  <c r="H27" i="4"/>
  <c r="H26" i="4"/>
  <c r="H25" i="4"/>
  <c r="H24" i="4"/>
  <c r="H23" i="4"/>
  <c r="H22" i="4"/>
  <c r="H21" i="4"/>
  <c r="H20" i="4"/>
  <c r="H19" i="4"/>
  <c r="H18" i="4"/>
  <c r="H17" i="4"/>
  <c r="H16" i="4"/>
  <c r="H15" i="4"/>
  <c r="H14" i="4"/>
  <c r="H13" i="4"/>
  <c r="H12" i="4"/>
  <c r="H10" i="4"/>
  <c r="H9" i="4"/>
  <c r="G29" i="4"/>
  <c r="F29" i="4"/>
  <c r="E29" i="4"/>
  <c r="G28" i="4"/>
  <c r="F28" i="4"/>
  <c r="E28" i="4"/>
  <c r="G27" i="4"/>
  <c r="F27" i="4"/>
  <c r="E27" i="4"/>
  <c r="G26" i="4"/>
  <c r="F26" i="4"/>
  <c r="E26" i="4"/>
  <c r="G25" i="4"/>
  <c r="F25" i="4"/>
  <c r="E25" i="4"/>
  <c r="G24" i="4"/>
  <c r="F24" i="4"/>
  <c r="E24" i="4"/>
  <c r="G23" i="4"/>
  <c r="F23" i="4"/>
  <c r="E23" i="4"/>
  <c r="G22" i="4"/>
  <c r="F22" i="4"/>
  <c r="E22" i="4"/>
  <c r="G21" i="4"/>
  <c r="F21" i="4"/>
  <c r="E21" i="4"/>
  <c r="G20" i="4"/>
  <c r="F20" i="4"/>
  <c r="E20" i="4"/>
  <c r="G19" i="4"/>
  <c r="F19" i="4"/>
  <c r="E19" i="4"/>
  <c r="G18" i="4"/>
  <c r="F18" i="4"/>
  <c r="E18" i="4"/>
  <c r="G17" i="4"/>
  <c r="F17" i="4"/>
  <c r="E17" i="4"/>
  <c r="G16" i="4"/>
  <c r="F16" i="4"/>
  <c r="E16" i="4"/>
  <c r="G15" i="4"/>
  <c r="F15" i="4"/>
  <c r="E15" i="4"/>
  <c r="G14" i="4"/>
  <c r="F14" i="4"/>
  <c r="E14" i="4"/>
  <c r="G13" i="4"/>
  <c r="F13" i="4"/>
  <c r="E13" i="4"/>
  <c r="G12" i="4"/>
  <c r="F12" i="4"/>
  <c r="E12" i="4"/>
  <c r="G10" i="4"/>
  <c r="F10" i="4"/>
  <c r="E10" i="4"/>
  <c r="F9" i="4"/>
  <c r="D29" i="4"/>
  <c r="D28" i="4"/>
  <c r="D27" i="4"/>
  <c r="D26" i="4"/>
  <c r="D25" i="4"/>
  <c r="D24" i="4"/>
  <c r="D23" i="4"/>
  <c r="D22" i="4"/>
  <c r="D21" i="4"/>
  <c r="D20" i="4"/>
  <c r="D18" i="4"/>
  <c r="D17" i="4"/>
  <c r="D16" i="4"/>
  <c r="D15" i="4"/>
  <c r="D14" i="4"/>
  <c r="D13" i="4"/>
  <c r="D12" i="4"/>
  <c r="D11" i="4"/>
  <c r="E29" i="5" l="1"/>
  <c r="F29" i="5"/>
  <c r="G29" i="5"/>
  <c r="H29" i="5"/>
  <c r="K29" i="5"/>
  <c r="D30" i="5"/>
  <c r="D15" i="5" l="1"/>
  <c r="D25" i="5"/>
  <c r="D26" i="5"/>
  <c r="D21" i="5"/>
  <c r="D16" i="5"/>
  <c r="D27" i="5"/>
  <c r="D22" i="5"/>
  <c r="D14" i="5"/>
  <c r="D19" i="5"/>
  <c r="D9" i="5"/>
  <c r="D23" i="5"/>
  <c r="D20" i="5"/>
  <c r="D18" i="5"/>
  <c r="D10" i="5"/>
  <c r="D13" i="5"/>
  <c r="D36" i="5" s="1"/>
  <c r="D12" i="5"/>
  <c r="D11" i="5"/>
  <c r="D24" i="5"/>
  <c r="D17" i="5"/>
  <c r="I9" i="4"/>
  <c r="I28" i="4"/>
  <c r="I11" i="4"/>
  <c r="I10" i="4"/>
  <c r="I29" i="5" s="1"/>
  <c r="D37" i="5" l="1"/>
  <c r="AA30" i="5"/>
  <c r="I30" i="5"/>
  <c r="AA28" i="5" l="1"/>
  <c r="AA20" i="5"/>
  <c r="AA21" i="5"/>
  <c r="AA25" i="5"/>
  <c r="AA22" i="5"/>
  <c r="AA19" i="5"/>
  <c r="AA27" i="5"/>
  <c r="AA24" i="5"/>
  <c r="AA26" i="5"/>
  <c r="AA23" i="5"/>
  <c r="AA17" i="5"/>
  <c r="AA15" i="5"/>
  <c r="AA9" i="5"/>
  <c r="AA12" i="5"/>
  <c r="AA18" i="5"/>
  <c r="AA16" i="5"/>
  <c r="AA14" i="5"/>
  <c r="AA11" i="5"/>
  <c r="AA10" i="5"/>
  <c r="AA13" i="5"/>
  <c r="I9" i="5"/>
  <c r="I16" i="5"/>
  <c r="I20" i="5"/>
  <c r="I23" i="5"/>
  <c r="I26" i="5"/>
  <c r="I12" i="5"/>
  <c r="I15" i="5"/>
  <c r="I19" i="5"/>
  <c r="I18" i="5"/>
  <c r="I22" i="5"/>
  <c r="I25" i="5"/>
  <c r="I28" i="5"/>
  <c r="I11" i="5"/>
  <c r="I14" i="5"/>
  <c r="I17" i="5"/>
  <c r="I21" i="5"/>
  <c r="I24" i="5"/>
  <c r="I27" i="5"/>
  <c r="I10" i="5"/>
  <c r="I13" i="5"/>
  <c r="I36" i="5" l="1"/>
  <c r="AA36" i="5"/>
  <c r="AA37" i="5"/>
  <c r="I37" i="5"/>
  <c r="F30" i="5"/>
  <c r="G30" i="5"/>
  <c r="F24" i="5" l="1"/>
  <c r="F17" i="5"/>
  <c r="F23" i="5"/>
  <c r="F16" i="5"/>
  <c r="F14" i="5"/>
  <c r="F15" i="5"/>
  <c r="F19" i="5"/>
  <c r="F22" i="5"/>
  <c r="F18" i="5"/>
  <c r="F12" i="5"/>
  <c r="G17" i="5"/>
  <c r="F13" i="5"/>
  <c r="F10" i="5"/>
  <c r="F25" i="5"/>
  <c r="F20" i="5"/>
  <c r="E30" i="5"/>
  <c r="G18" i="5"/>
  <c r="G22" i="5"/>
  <c r="G24" i="5"/>
  <c r="F11" i="5"/>
  <c r="G16" i="5"/>
  <c r="G15" i="5"/>
  <c r="G23" i="5"/>
  <c r="G21" i="5"/>
  <c r="G25" i="5"/>
  <c r="F9" i="5"/>
  <c r="G10" i="5"/>
  <c r="F26" i="5"/>
  <c r="G28" i="5"/>
  <c r="G27" i="5"/>
  <c r="G11" i="5"/>
  <c r="G14" i="5"/>
  <c r="G20" i="5"/>
  <c r="G12" i="5"/>
  <c r="G9" i="5"/>
  <c r="G26" i="5"/>
  <c r="F28" i="5"/>
  <c r="F27" i="5"/>
  <c r="G19" i="5"/>
  <c r="F21" i="5"/>
  <c r="G13" i="5"/>
  <c r="G37" i="5" l="1"/>
  <c r="G36" i="5"/>
  <c r="F36" i="5"/>
  <c r="F37" i="5"/>
  <c r="E24" i="5"/>
  <c r="E17" i="5"/>
  <c r="E12" i="5"/>
  <c r="E10" i="5"/>
  <c r="E13" i="5"/>
  <c r="E19" i="5"/>
  <c r="E26" i="5"/>
  <c r="E11" i="5"/>
  <c r="E25" i="5"/>
  <c r="E20" i="5"/>
  <c r="E28" i="5"/>
  <c r="E22" i="5"/>
  <c r="E27" i="5"/>
  <c r="E21" i="5"/>
  <c r="E23" i="5"/>
  <c r="E9" i="5"/>
  <c r="E16" i="5"/>
  <c r="E14" i="5"/>
  <c r="E37" i="5" s="1"/>
  <c r="E15" i="5"/>
  <c r="E18" i="5"/>
  <c r="E36" i="5" l="1"/>
  <c r="Y30" i="5"/>
  <c r="Y23" i="5" l="1"/>
  <c r="Y18" i="5"/>
  <c r="Y22" i="5"/>
  <c r="Y12" i="5"/>
  <c r="Y10" i="5"/>
  <c r="Y25" i="5"/>
  <c r="Y19" i="5"/>
  <c r="Y24" i="5"/>
  <c r="Y9" i="5"/>
  <c r="Y28" i="5"/>
  <c r="Y14" i="5"/>
  <c r="Y21" i="5"/>
  <c r="Y11" i="5"/>
  <c r="Y16" i="5"/>
  <c r="Y20" i="5"/>
  <c r="Y26" i="5"/>
  <c r="Y15" i="5"/>
  <c r="Y27" i="5"/>
  <c r="Y17" i="5"/>
  <c r="Y13" i="5"/>
  <c r="Y36" i="5" s="1"/>
  <c r="Y37" i="5" l="1"/>
  <c r="AE30" i="5"/>
  <c r="AD30" i="5"/>
  <c r="AC30" i="5"/>
  <c r="O30" i="5"/>
  <c r="AG30" i="5"/>
  <c r="M30" i="5"/>
  <c r="L30" i="5"/>
  <c r="AN30" i="5"/>
  <c r="AK30" i="5"/>
  <c r="AJ30" i="5"/>
  <c r="AN11" i="5" l="1"/>
  <c r="AN19" i="5"/>
  <c r="AN9" i="5"/>
  <c r="AN36" i="5" s="1"/>
  <c r="AC27" i="5"/>
  <c r="AC23" i="5"/>
  <c r="AC19" i="5"/>
  <c r="AC26" i="5"/>
  <c r="AC22" i="5"/>
  <c r="AC25" i="5"/>
  <c r="AC21" i="5"/>
  <c r="AC24" i="5"/>
  <c r="AC20" i="5"/>
  <c r="AC37" i="5" s="1"/>
  <c r="AC9" i="5"/>
  <c r="AC36" i="5" s="1"/>
  <c r="AD16" i="5"/>
  <c r="M13" i="5"/>
  <c r="AD19" i="5"/>
  <c r="AG27" i="5"/>
  <c r="AD17" i="5"/>
  <c r="AD28" i="5"/>
  <c r="AD10" i="5"/>
  <c r="AD22" i="5"/>
  <c r="AD27" i="5"/>
  <c r="AD15" i="5"/>
  <c r="AD9" i="5"/>
  <c r="AD36" i="5" s="1"/>
  <c r="AK15" i="5"/>
  <c r="AK25" i="5"/>
  <c r="M24" i="5"/>
  <c r="O15" i="5"/>
  <c r="M21" i="5"/>
  <c r="AK26" i="5"/>
  <c r="AK27" i="5"/>
  <c r="M10" i="5"/>
  <c r="M12" i="5"/>
  <c r="M14" i="5"/>
  <c r="AG14" i="5"/>
  <c r="AJ21" i="5"/>
  <c r="AJ11" i="5"/>
  <c r="AG18" i="5"/>
  <c r="L24" i="5"/>
  <c r="O28" i="5"/>
  <c r="M28" i="5"/>
  <c r="AJ28" i="5"/>
  <c r="AG23" i="5"/>
  <c r="AD26" i="5"/>
  <c r="AG9" i="5"/>
  <c r="AG36" i="5" s="1"/>
  <c r="AG10" i="5"/>
  <c r="AK9" i="5"/>
  <c r="AK36" i="5" s="1"/>
  <c r="O11" i="5"/>
  <c r="L15" i="5"/>
  <c r="M25" i="5"/>
  <c r="M26" i="5"/>
  <c r="M9" i="5"/>
  <c r="AK10" i="5"/>
  <c r="L11" i="5"/>
  <c r="AD11" i="5"/>
  <c r="AD12" i="5"/>
  <c r="AD13" i="5"/>
  <c r="M15" i="5"/>
  <c r="AK16" i="5"/>
  <c r="AK17" i="5"/>
  <c r="AK18" i="5"/>
  <c r="AD18" i="5"/>
  <c r="AK19" i="5"/>
  <c r="L20" i="5"/>
  <c r="L37" i="5" s="1"/>
  <c r="AD20" i="5"/>
  <c r="AD37" i="5" s="1"/>
  <c r="AD21" i="5"/>
  <c r="AK23" i="5"/>
  <c r="AD23" i="5"/>
  <c r="O24" i="5"/>
  <c r="AK11" i="5"/>
  <c r="O20" i="5"/>
  <c r="O37" i="5" s="1"/>
  <c r="AK28" i="5"/>
  <c r="AJ20" i="5"/>
  <c r="L10" i="5"/>
  <c r="O10" i="5"/>
  <c r="M11" i="5"/>
  <c r="AK12" i="5"/>
  <c r="AK13" i="5"/>
  <c r="AK14" i="5"/>
  <c r="AD14" i="5"/>
  <c r="M16" i="5"/>
  <c r="M17" i="5"/>
  <c r="M18" i="5"/>
  <c r="M19" i="5"/>
  <c r="M20" i="5"/>
  <c r="AK21" i="5"/>
  <c r="AK22" i="5"/>
  <c r="M23" i="5"/>
  <c r="AD24" i="5"/>
  <c r="AD25" i="5"/>
  <c r="M27" i="5"/>
  <c r="AJ12" i="5"/>
  <c r="AG19" i="5"/>
  <c r="AJ27" i="5"/>
  <c r="AJ23" i="5"/>
  <c r="AJ19" i="5"/>
  <c r="AJ18" i="5"/>
  <c r="AJ14" i="5"/>
  <c r="AJ10" i="5"/>
  <c r="AJ26" i="5"/>
  <c r="AJ22" i="5"/>
  <c r="AJ17" i="5"/>
  <c r="AJ13" i="5"/>
  <c r="AJ9" i="5"/>
  <c r="AJ36" i="5" s="1"/>
  <c r="AJ15" i="5"/>
  <c r="AJ24" i="5"/>
  <c r="C27" i="5"/>
  <c r="C19" i="5"/>
  <c r="C18" i="5"/>
  <c r="C14" i="5"/>
  <c r="C10" i="5"/>
  <c r="C15" i="5"/>
  <c r="C26" i="5"/>
  <c r="C22" i="5"/>
  <c r="C17" i="5"/>
  <c r="C13" i="5"/>
  <c r="C36" i="5"/>
  <c r="C21" i="5"/>
  <c r="C16" i="5"/>
  <c r="C12" i="5"/>
  <c r="C20" i="5"/>
  <c r="C37" i="5" s="1"/>
  <c r="C11" i="5"/>
  <c r="AG26" i="5"/>
  <c r="AG22" i="5"/>
  <c r="AG17" i="5"/>
  <c r="AG13" i="5"/>
  <c r="AG28" i="5"/>
  <c r="AG24" i="5"/>
  <c r="AG20" i="5"/>
  <c r="AG37" i="5" s="1"/>
  <c r="AG15" i="5"/>
  <c r="AG11" i="5"/>
  <c r="AG25" i="5"/>
  <c r="AG21" i="5"/>
  <c r="AG16" i="5"/>
  <c r="AG12" i="5"/>
  <c r="AE26" i="5"/>
  <c r="AE22" i="5"/>
  <c r="AE17" i="5"/>
  <c r="AE13" i="5"/>
  <c r="AE9" i="5"/>
  <c r="AE36" i="5" s="1"/>
  <c r="AE19" i="5"/>
  <c r="AE14" i="5"/>
  <c r="AE25" i="5"/>
  <c r="AE21" i="5"/>
  <c r="AE16" i="5"/>
  <c r="AE12" i="5"/>
  <c r="AE28" i="5"/>
  <c r="AE23" i="5"/>
  <c r="AE24" i="5"/>
  <c r="AE20" i="5"/>
  <c r="AE37" i="5" s="1"/>
  <c r="AE15" i="5"/>
  <c r="AE11" i="5"/>
  <c r="AE27" i="5"/>
  <c r="AE18" i="5"/>
  <c r="AE10" i="5"/>
  <c r="L27" i="5"/>
  <c r="L23" i="5"/>
  <c r="L19" i="5"/>
  <c r="L18" i="5"/>
  <c r="L14" i="5"/>
  <c r="L16" i="5"/>
  <c r="L12" i="5"/>
  <c r="L26" i="5"/>
  <c r="L22" i="5"/>
  <c r="L17" i="5"/>
  <c r="L13" i="5"/>
  <c r="L9" i="5"/>
  <c r="L36" i="5" s="1"/>
  <c r="O27" i="5"/>
  <c r="O23" i="5"/>
  <c r="O19" i="5"/>
  <c r="O18" i="5"/>
  <c r="O14" i="5"/>
  <c r="O16" i="5"/>
  <c r="O12" i="5"/>
  <c r="O26" i="5"/>
  <c r="O22" i="5"/>
  <c r="O17" i="5"/>
  <c r="O13" i="5"/>
  <c r="O9" i="5"/>
  <c r="O36" i="5" s="1"/>
  <c r="AJ16" i="5"/>
  <c r="AJ25" i="5"/>
  <c r="L28" i="5"/>
  <c r="L25" i="5"/>
  <c r="O25" i="5"/>
  <c r="AC18" i="5"/>
  <c r="AC14" i="5"/>
  <c r="AC10" i="5"/>
  <c r="AC15" i="5"/>
  <c r="AC28" i="5"/>
  <c r="AC17" i="5"/>
  <c r="AC13" i="5"/>
  <c r="AC16" i="5"/>
  <c r="AC12" i="5"/>
  <c r="AC11" i="5"/>
  <c r="AK20" i="5"/>
  <c r="AK37" i="5" s="1"/>
  <c r="L21" i="5"/>
  <c r="O21" i="5"/>
  <c r="M22" i="5"/>
  <c r="AK24" i="5"/>
  <c r="AN25" i="5"/>
  <c r="AN21" i="5"/>
  <c r="AN16" i="5"/>
  <c r="AN12" i="5"/>
  <c r="AN28" i="5"/>
  <c r="AN24" i="5"/>
  <c r="AN20" i="5"/>
  <c r="AN37" i="5" s="1"/>
  <c r="AN15" i="5"/>
  <c r="AN27" i="5"/>
  <c r="AN23" i="5"/>
  <c r="AN18" i="5"/>
  <c r="AN14" i="5"/>
  <c r="AN10" i="5"/>
  <c r="AN26" i="5"/>
  <c r="AN13" i="5"/>
  <c r="AN22" i="5"/>
  <c r="AN17" i="5"/>
  <c r="AF29" i="4"/>
  <c r="N29" i="4"/>
  <c r="Z29" i="4"/>
  <c r="AF28" i="4"/>
  <c r="N28" i="4"/>
  <c r="Z28" i="4"/>
  <c r="AF27" i="4"/>
  <c r="N27" i="4"/>
  <c r="Z27" i="4"/>
  <c r="AF26" i="4"/>
  <c r="N26" i="4"/>
  <c r="Z26" i="4"/>
  <c r="AF25" i="4"/>
  <c r="N25" i="4"/>
  <c r="Z25" i="4"/>
  <c r="AF24" i="4"/>
  <c r="N24" i="4"/>
  <c r="Z24" i="4"/>
  <c r="AF23" i="4"/>
  <c r="N23" i="4"/>
  <c r="Z23" i="4"/>
  <c r="AF22" i="4"/>
  <c r="N22" i="4"/>
  <c r="Z22" i="4"/>
  <c r="AF21" i="4"/>
  <c r="N21" i="4"/>
  <c r="Z21" i="4"/>
  <c r="N20" i="4"/>
  <c r="Z20" i="4"/>
  <c r="AF19" i="4"/>
  <c r="N19" i="4"/>
  <c r="Z19" i="4"/>
  <c r="AF18" i="4"/>
  <c r="N18" i="4"/>
  <c r="Z18" i="4"/>
  <c r="AF17" i="4"/>
  <c r="N17" i="4"/>
  <c r="Z17" i="4"/>
  <c r="AF16" i="4"/>
  <c r="N16" i="4"/>
  <c r="Z16" i="4"/>
  <c r="AF15" i="4"/>
  <c r="N15" i="4"/>
  <c r="Z15" i="4"/>
  <c r="AF14" i="4"/>
  <c r="N14" i="4"/>
  <c r="Z14" i="4"/>
  <c r="AF13" i="4"/>
  <c r="N13" i="4"/>
  <c r="Z13" i="4"/>
  <c r="AF12" i="4"/>
  <c r="N12" i="4"/>
  <c r="Z12" i="4"/>
  <c r="AF11" i="4"/>
  <c r="N11" i="4"/>
  <c r="Z11" i="4"/>
  <c r="AF10" i="4"/>
  <c r="N10" i="4"/>
  <c r="Z10" i="4"/>
  <c r="AF9" i="4"/>
  <c r="N9" i="4"/>
  <c r="Z9" i="4"/>
  <c r="AJ37" i="5" l="1"/>
  <c r="Z29" i="5"/>
  <c r="AF29" i="5"/>
  <c r="AF20" i="5" s="1"/>
  <c r="N29" i="5"/>
  <c r="M36" i="5"/>
  <c r="M37" i="5"/>
  <c r="AB30" i="5"/>
  <c r="V30" i="5"/>
  <c r="AL30" i="5"/>
  <c r="AM30" i="5"/>
  <c r="Z30" i="5"/>
  <c r="AF30" i="5"/>
  <c r="N30" i="5"/>
  <c r="AB14" i="5" l="1"/>
  <c r="AB26" i="5"/>
  <c r="AB25" i="5"/>
  <c r="AB17" i="5"/>
  <c r="AB21" i="5"/>
  <c r="AB13" i="5"/>
  <c r="AB15" i="5"/>
  <c r="AB16" i="5"/>
  <c r="AB28" i="5"/>
  <c r="AB11" i="5"/>
  <c r="AB23" i="5"/>
  <c r="AB20" i="5"/>
  <c r="AB22" i="5"/>
  <c r="AB12" i="5"/>
  <c r="AB27" i="5"/>
  <c r="AB18" i="5"/>
  <c r="AB24" i="5"/>
  <c r="AB9" i="5"/>
  <c r="AB19" i="5"/>
  <c r="AB10" i="5"/>
  <c r="AM17" i="5"/>
  <c r="AF9" i="5"/>
  <c r="AL14" i="5"/>
  <c r="AM22" i="5"/>
  <c r="AM13" i="5"/>
  <c r="Z10" i="5"/>
  <c r="AL9" i="5"/>
  <c r="N9" i="5"/>
  <c r="V19" i="5"/>
  <c r="V13" i="5"/>
  <c r="V14" i="5"/>
  <c r="V37" i="5" s="1"/>
  <c r="V18" i="5"/>
  <c r="V21" i="5"/>
  <c r="V10" i="5"/>
  <c r="V24" i="5"/>
  <c r="V26" i="5"/>
  <c r="V17" i="5"/>
  <c r="V16" i="5"/>
  <c r="V22" i="5"/>
  <c r="V28" i="5"/>
  <c r="V20" i="5"/>
  <c r="V11" i="5"/>
  <c r="V23" i="5"/>
  <c r="V25" i="5"/>
  <c r="V12" i="5"/>
  <c r="V27" i="5"/>
  <c r="V9" i="5"/>
  <c r="V15" i="5"/>
  <c r="AM18" i="5"/>
  <c r="AM9" i="5"/>
  <c r="AM24" i="5"/>
  <c r="AM26" i="5"/>
  <c r="AM15" i="5"/>
  <c r="AL25" i="5"/>
  <c r="AL21" i="5"/>
  <c r="AL16" i="5"/>
  <c r="AM11" i="5"/>
  <c r="AF28" i="5"/>
  <c r="AF13" i="5"/>
  <c r="AF11" i="5"/>
  <c r="AM28" i="5"/>
  <c r="AM20" i="5"/>
  <c r="Z13" i="5"/>
  <c r="AF24" i="5"/>
  <c r="Z27" i="5"/>
  <c r="Z23" i="5"/>
  <c r="AL13" i="5"/>
  <c r="AM12" i="5"/>
  <c r="AM27" i="5"/>
  <c r="AL27" i="5"/>
  <c r="AF26" i="5"/>
  <c r="AL23" i="5"/>
  <c r="AF22" i="5"/>
  <c r="AL18" i="5"/>
  <c r="AF17" i="5"/>
  <c r="AF15" i="5"/>
  <c r="AL10" i="5"/>
  <c r="AF14" i="5"/>
  <c r="AF37" i="5" s="1"/>
  <c r="AF10" i="5"/>
  <c r="Z21" i="5"/>
  <c r="Z18" i="5"/>
  <c r="Z16" i="5"/>
  <c r="AL28" i="5"/>
  <c r="AL26" i="5"/>
  <c r="AL24" i="5"/>
  <c r="AL22" i="5"/>
  <c r="AL20" i="5"/>
  <c r="I15" i="6" s="1"/>
  <c r="AL15" i="5"/>
  <c r="AM16" i="5"/>
  <c r="AM25" i="5"/>
  <c r="AL19" i="5"/>
  <c r="AL12" i="5"/>
  <c r="Z25" i="5"/>
  <c r="Z19" i="5"/>
  <c r="AL11" i="5"/>
  <c r="AL17" i="5"/>
  <c r="AM19" i="5"/>
  <c r="AM10" i="5"/>
  <c r="N24" i="5"/>
  <c r="D19" i="6" s="1"/>
  <c r="N20" i="5"/>
  <c r="D15" i="6" s="1"/>
  <c r="AF27" i="5"/>
  <c r="AF23" i="5"/>
  <c r="AF19" i="5"/>
  <c r="N14" i="5"/>
  <c r="N37" i="5" s="1"/>
  <c r="N21" i="5"/>
  <c r="D16" i="6" s="1"/>
  <c r="N22" i="5"/>
  <c r="D17" i="6" s="1"/>
  <c r="Z11" i="5"/>
  <c r="Z22" i="5"/>
  <c r="Z15" i="5"/>
  <c r="Z17" i="5"/>
  <c r="Z24" i="5"/>
  <c r="Z28" i="5"/>
  <c r="Z26" i="5"/>
  <c r="AF18" i="5"/>
  <c r="Z20" i="5"/>
  <c r="N12" i="5"/>
  <c r="D7" i="6" s="1"/>
  <c r="N28" i="5"/>
  <c r="D23" i="6" s="1"/>
  <c r="Z14" i="5"/>
  <c r="Z12" i="5"/>
  <c r="AF25" i="5"/>
  <c r="AF21" i="5"/>
  <c r="N16" i="5"/>
  <c r="D11" i="6" s="1"/>
  <c r="N18" i="5"/>
  <c r="D13" i="6" s="1"/>
  <c r="N25" i="5"/>
  <c r="D20" i="6" s="1"/>
  <c r="N19" i="5"/>
  <c r="D14" i="6" s="1"/>
  <c r="N27" i="5"/>
  <c r="D22" i="6" s="1"/>
  <c r="N26" i="5"/>
  <c r="D21" i="6" s="1"/>
  <c r="N17" i="5"/>
  <c r="D12" i="6" s="1"/>
  <c r="N15" i="5"/>
  <c r="D10" i="6" s="1"/>
  <c r="N13" i="5"/>
  <c r="N11" i="5"/>
  <c r="D6" i="6" s="1"/>
  <c r="AF12" i="5"/>
  <c r="AF16" i="5"/>
  <c r="Z9" i="5"/>
  <c r="N23" i="5"/>
  <c r="D18" i="6" s="1"/>
  <c r="N10" i="5"/>
  <c r="D5" i="6" s="1"/>
  <c r="AM23" i="5"/>
  <c r="AM14" i="5"/>
  <c r="AM37" i="5" s="1"/>
  <c r="AM21" i="5"/>
  <c r="AF36" i="5" l="1"/>
  <c r="AL36" i="5"/>
  <c r="Z37" i="5"/>
  <c r="N36" i="5"/>
  <c r="Z36" i="5"/>
  <c r="AL37" i="5"/>
  <c r="V36" i="5"/>
  <c r="AM36" i="5"/>
  <c r="AB36" i="5"/>
  <c r="AB37" i="5"/>
  <c r="D9" i="6"/>
  <c r="D32" i="6" s="1"/>
  <c r="D4" i="6"/>
  <c r="D8" i="6"/>
  <c r="I14" i="6"/>
  <c r="I10" i="6"/>
  <c r="I12" i="6"/>
  <c r="I17" i="6"/>
  <c r="I7" i="6"/>
  <c r="I16" i="6"/>
  <c r="I19" i="6"/>
  <c r="I6" i="6"/>
  <c r="I21" i="6"/>
  <c r="I5" i="6"/>
  <c r="I4" i="6"/>
  <c r="I22" i="6"/>
  <c r="I23" i="6"/>
  <c r="I20" i="6"/>
  <c r="I18" i="6"/>
  <c r="I8" i="6"/>
  <c r="I9" i="6"/>
  <c r="I11" i="6"/>
  <c r="I13" i="6"/>
  <c r="I32" i="6" l="1"/>
  <c r="I31" i="6"/>
  <c r="D31" i="6"/>
  <c r="S9" i="4"/>
  <c r="S30" i="5" l="1"/>
  <c r="S9" i="5" l="1"/>
  <c r="S18" i="5"/>
  <c r="S28" i="5"/>
  <c r="S11" i="5"/>
  <c r="S25" i="5"/>
  <c r="S17" i="5"/>
  <c r="S22" i="5"/>
  <c r="S19" i="5"/>
  <c r="S20" i="5"/>
  <c r="S23" i="5"/>
  <c r="S16" i="5"/>
  <c r="S15" i="5"/>
  <c r="S12" i="5"/>
  <c r="S26" i="5"/>
  <c r="S24" i="5"/>
  <c r="S13" i="5"/>
  <c r="S36" i="5" s="1"/>
  <c r="S21" i="5"/>
  <c r="S10" i="5"/>
  <c r="S14" i="5"/>
  <c r="S37" i="5" s="1"/>
  <c r="S27" i="5"/>
  <c r="U30" i="5" l="1"/>
  <c r="U18" i="5" l="1"/>
  <c r="U23" i="5"/>
  <c r="U25" i="5"/>
  <c r="U14" i="5"/>
  <c r="U37" i="5" s="1"/>
  <c r="U11" i="5"/>
  <c r="U16" i="5"/>
  <c r="U17" i="5"/>
  <c r="U9" i="5"/>
  <c r="U20" i="5"/>
  <c r="U24" i="5"/>
  <c r="U28" i="5"/>
  <c r="U27" i="5"/>
  <c r="U15" i="5"/>
  <c r="U22" i="5"/>
  <c r="U21" i="5"/>
  <c r="U12" i="5"/>
  <c r="U10" i="5"/>
  <c r="U13" i="5"/>
  <c r="U26" i="5"/>
  <c r="U19" i="5"/>
  <c r="U36" i="5" l="1"/>
  <c r="AI30" i="5"/>
  <c r="AI27" i="5" l="1"/>
  <c r="H22" i="6" s="1"/>
  <c r="AI9" i="5"/>
  <c r="AI15" i="5"/>
  <c r="H10" i="6" s="1"/>
  <c r="AI13" i="5"/>
  <c r="AI36" i="5" s="1"/>
  <c r="AI25" i="5"/>
  <c r="H20" i="6" s="1"/>
  <c r="AI14" i="5"/>
  <c r="AI28" i="5"/>
  <c r="H23" i="6" s="1"/>
  <c r="AI18" i="5"/>
  <c r="H13" i="6" s="1"/>
  <c r="AI23" i="5"/>
  <c r="H18" i="6" s="1"/>
  <c r="AI19" i="5"/>
  <c r="H14" i="6" s="1"/>
  <c r="AI22" i="5"/>
  <c r="H17" i="6" s="1"/>
  <c r="AI10" i="5"/>
  <c r="H5" i="6" s="1"/>
  <c r="AI21" i="5"/>
  <c r="H16" i="6" s="1"/>
  <c r="W30" i="5"/>
  <c r="Q30" i="5"/>
  <c r="AI26" i="5"/>
  <c r="H21" i="6" s="1"/>
  <c r="AI12" i="5"/>
  <c r="H7" i="6" s="1"/>
  <c r="AI20" i="5"/>
  <c r="H15" i="6" s="1"/>
  <c r="AI11" i="5"/>
  <c r="H6" i="6" s="1"/>
  <c r="AI17" i="5"/>
  <c r="H12" i="6" s="1"/>
  <c r="AI16" i="5"/>
  <c r="H11" i="6" s="1"/>
  <c r="AI24" i="5"/>
  <c r="H19" i="6" s="1"/>
  <c r="T9" i="4"/>
  <c r="AI37" i="5" l="1"/>
  <c r="H9" i="6"/>
  <c r="H32" i="6" s="1"/>
  <c r="H4" i="6"/>
  <c r="H8" i="6"/>
  <c r="W26" i="5"/>
  <c r="Q10" i="5"/>
  <c r="W19" i="5"/>
  <c r="Q14" i="5"/>
  <c r="Q24" i="5"/>
  <c r="Q9" i="5"/>
  <c r="W24" i="5"/>
  <c r="Q25" i="5"/>
  <c r="W27" i="5"/>
  <c r="W10" i="5"/>
  <c r="Q15" i="5"/>
  <c r="Q23" i="5"/>
  <c r="W12" i="5"/>
  <c r="Q13" i="5"/>
  <c r="Q36" i="5" s="1"/>
  <c r="W20" i="5"/>
  <c r="Q21" i="5"/>
  <c r="W23" i="5"/>
  <c r="Q28" i="5"/>
  <c r="Q11" i="5"/>
  <c r="Q19" i="5"/>
  <c r="Q18" i="5"/>
  <c r="W17" i="5"/>
  <c r="W16" i="5"/>
  <c r="W15" i="5"/>
  <c r="Q16" i="5"/>
  <c r="W18" i="5"/>
  <c r="W13" i="5"/>
  <c r="W25" i="5"/>
  <c r="Q26" i="5"/>
  <c r="Q17" i="5"/>
  <c r="R30" i="5"/>
  <c r="W9" i="5"/>
  <c r="W21" i="5"/>
  <c r="Q22" i="5"/>
  <c r="W28" i="5"/>
  <c r="W11" i="5"/>
  <c r="Q12" i="5"/>
  <c r="W14" i="5"/>
  <c r="Q20" i="5"/>
  <c r="W22" i="5"/>
  <c r="Q27" i="5"/>
  <c r="W37" i="5" l="1"/>
  <c r="W36" i="5"/>
  <c r="Q37" i="5"/>
  <c r="H31" i="6"/>
  <c r="R19" i="5"/>
  <c r="R28" i="5"/>
  <c r="R26" i="5"/>
  <c r="R24" i="5"/>
  <c r="R25" i="5"/>
  <c r="R16" i="5"/>
  <c r="R15" i="5"/>
  <c r="R11" i="5"/>
  <c r="R18" i="5"/>
  <c r="R13" i="5"/>
  <c r="R23" i="5"/>
  <c r="R10" i="5"/>
  <c r="R12" i="5"/>
  <c r="R21" i="5"/>
  <c r="R20" i="5"/>
  <c r="R9" i="5"/>
  <c r="R27" i="5"/>
  <c r="R17" i="5"/>
  <c r="R14" i="5"/>
  <c r="R37" i="5" s="1"/>
  <c r="P30" i="5"/>
  <c r="R22" i="5"/>
  <c r="R36" i="5" l="1"/>
  <c r="P9" i="5"/>
  <c r="P14" i="5"/>
  <c r="P18" i="5"/>
  <c r="E13" i="6" s="1"/>
  <c r="P12" i="5"/>
  <c r="E7" i="6" s="1"/>
  <c r="P15" i="5"/>
  <c r="E10" i="6" s="1"/>
  <c r="P28" i="5"/>
  <c r="E23" i="6" s="1"/>
  <c r="T30" i="5"/>
  <c r="P26" i="5"/>
  <c r="E21" i="6" s="1"/>
  <c r="P10" i="5"/>
  <c r="E5" i="6" s="1"/>
  <c r="P13" i="5"/>
  <c r="E6" i="6"/>
  <c r="P19" i="5"/>
  <c r="E14" i="6" s="1"/>
  <c r="P20" i="5"/>
  <c r="E15" i="6" s="1"/>
  <c r="P25" i="5"/>
  <c r="E20" i="6" s="1"/>
  <c r="P23" i="5"/>
  <c r="E18" i="6" s="1"/>
  <c r="P17" i="5"/>
  <c r="E12" i="6" s="1"/>
  <c r="P27" i="5"/>
  <c r="E22" i="6" s="1"/>
  <c r="P22" i="5"/>
  <c r="E17" i="6" s="1"/>
  <c r="P21" i="5"/>
  <c r="E16" i="6" s="1"/>
  <c r="P24" i="5"/>
  <c r="E19" i="6" s="1"/>
  <c r="P16" i="5"/>
  <c r="E11" i="6" s="1"/>
  <c r="P36" i="5" l="1"/>
  <c r="E9" i="6"/>
  <c r="E32" i="6" s="1"/>
  <c r="P37" i="5"/>
  <c r="E4" i="6"/>
  <c r="E8" i="6"/>
  <c r="P9" i="4"/>
  <c r="T12" i="5"/>
  <c r="F7" i="6" s="1"/>
  <c r="T16" i="5"/>
  <c r="F11" i="6" s="1"/>
  <c r="T28" i="5"/>
  <c r="F23" i="6" s="1"/>
  <c r="T15" i="5"/>
  <c r="F10" i="6" s="1"/>
  <c r="T25" i="5"/>
  <c r="F20" i="6" s="1"/>
  <c r="T21" i="5"/>
  <c r="F16" i="6" s="1"/>
  <c r="T19" i="5"/>
  <c r="F14" i="6" s="1"/>
  <c r="T9" i="5"/>
  <c r="T14" i="5"/>
  <c r="T13" i="5"/>
  <c r="T36" i="5" s="1"/>
  <c r="T18" i="5"/>
  <c r="F13" i="6" s="1"/>
  <c r="T20" i="5"/>
  <c r="F15" i="6" s="1"/>
  <c r="T24" i="5"/>
  <c r="F19" i="6" s="1"/>
  <c r="T27" i="5"/>
  <c r="F22" i="6" s="1"/>
  <c r="T10" i="5"/>
  <c r="F5" i="6" s="1"/>
  <c r="T17" i="5"/>
  <c r="F12" i="6" s="1"/>
  <c r="T23" i="5"/>
  <c r="F18" i="6" s="1"/>
  <c r="T26" i="5"/>
  <c r="F21" i="6" s="1"/>
  <c r="T22" i="5"/>
  <c r="F17" i="6" s="1"/>
  <c r="T11" i="5"/>
  <c r="F6" i="6" s="1"/>
  <c r="T37" i="5" l="1"/>
  <c r="E31" i="6"/>
  <c r="F9" i="6"/>
  <c r="F32" i="6" s="1"/>
  <c r="F4" i="6"/>
  <c r="F8" i="6"/>
  <c r="G14" i="6"/>
  <c r="G16" i="6"/>
  <c r="G6" i="6"/>
  <c r="G17" i="6"/>
  <c r="G20" i="6"/>
  <c r="G7" i="6"/>
  <c r="G19" i="6"/>
  <c r="G9" i="6"/>
  <c r="G10" i="6"/>
  <c r="G22" i="6"/>
  <c r="G23" i="6"/>
  <c r="G18" i="6"/>
  <c r="G13" i="6"/>
  <c r="G4" i="6"/>
  <c r="G5" i="6"/>
  <c r="G21" i="6"/>
  <c r="G11" i="6"/>
  <c r="G12" i="6"/>
  <c r="G15" i="6"/>
  <c r="F31" i="6" l="1"/>
  <c r="G32" i="6"/>
  <c r="G8" i="6"/>
  <c r="G31" i="6" s="1"/>
  <c r="K30" i="5"/>
  <c r="K17" i="5" l="1"/>
  <c r="K15" i="5"/>
  <c r="H30" i="5"/>
  <c r="K23" i="5"/>
  <c r="K10" i="5"/>
  <c r="K22" i="5"/>
  <c r="K21" i="5"/>
  <c r="K28" i="5"/>
  <c r="K11" i="5"/>
  <c r="K14" i="5"/>
  <c r="K16" i="5"/>
  <c r="K18" i="5"/>
  <c r="K9" i="5"/>
  <c r="K24" i="5"/>
  <c r="K19" i="5"/>
  <c r="K26" i="5"/>
  <c r="K13" i="5"/>
  <c r="K36" i="5" s="1"/>
  <c r="K12" i="5"/>
  <c r="K20" i="5"/>
  <c r="K25" i="5"/>
  <c r="K27" i="5"/>
  <c r="K37" i="5" l="1"/>
  <c r="H13" i="5"/>
  <c r="H14" i="5"/>
  <c r="H9" i="5"/>
  <c r="H24" i="5"/>
  <c r="C19" i="6" s="1"/>
  <c r="H23" i="5"/>
  <c r="C18" i="6" s="1"/>
  <c r="H22" i="5"/>
  <c r="C17" i="6" s="1"/>
  <c r="H28" i="5"/>
  <c r="C23" i="6" s="1"/>
  <c r="H21" i="5"/>
  <c r="C16" i="6" s="1"/>
  <c r="H27" i="5"/>
  <c r="C22" i="6" s="1"/>
  <c r="H25" i="5"/>
  <c r="C20" i="6" s="1"/>
  <c r="H15" i="5"/>
  <c r="C10" i="6" s="1"/>
  <c r="H20" i="5"/>
  <c r="C15" i="6" s="1"/>
  <c r="H19" i="5"/>
  <c r="C14" i="6" s="1"/>
  <c r="H16" i="5"/>
  <c r="C11" i="6" s="1"/>
  <c r="H26" i="5"/>
  <c r="C21" i="6" s="1"/>
  <c r="H17" i="5"/>
  <c r="C12" i="6" s="1"/>
  <c r="H11" i="5"/>
  <c r="C6" i="6" s="1"/>
  <c r="H10" i="5"/>
  <c r="C5" i="6" s="1"/>
  <c r="H18" i="5"/>
  <c r="C13" i="6" s="1"/>
  <c r="H12" i="5"/>
  <c r="C7" i="6" s="1"/>
  <c r="H36" i="5" l="1"/>
  <c r="H37" i="5"/>
  <c r="C9" i="6"/>
  <c r="C32" i="6" s="1"/>
  <c r="C4" i="6"/>
  <c r="C8" i="6"/>
  <c r="C31" i="6" l="1"/>
</calcChain>
</file>

<file path=xl/sharedStrings.xml><?xml version="1.0" encoding="utf-8"?>
<sst xmlns="http://schemas.openxmlformats.org/spreadsheetml/2006/main" count="878" uniqueCount="390">
  <si>
    <t>No.</t>
    <phoneticPr fontId="1"/>
  </si>
  <si>
    <t>データ名</t>
    <rPh sb="3" eb="4">
      <t>メイ</t>
    </rPh>
    <phoneticPr fontId="1"/>
  </si>
  <si>
    <t>単位</t>
    <rPh sb="0" eb="2">
      <t>タンイ</t>
    </rPh>
    <phoneticPr fontId="1"/>
  </si>
  <si>
    <t>時点</t>
    <rPh sb="0" eb="2">
      <t>ジテン</t>
    </rPh>
    <phoneticPr fontId="1"/>
  </si>
  <si>
    <t>資料</t>
    <rPh sb="0" eb="2">
      <t>シリョウ</t>
    </rPh>
    <phoneticPr fontId="1"/>
  </si>
  <si>
    <t>放課後児童クラブ登録児童割合（小学校児童数当たり）</t>
    <phoneticPr fontId="1"/>
  </si>
  <si>
    <t>通勤時間（家計を主に支える者、中位数）</t>
    <phoneticPr fontId="1"/>
  </si>
  <si>
    <t>住宅延べ面積（100㎡以上の割合）</t>
    <phoneticPr fontId="1"/>
  </si>
  <si>
    <t>%</t>
    <phoneticPr fontId="1"/>
  </si>
  <si>
    <t>千円</t>
    <rPh sb="0" eb="2">
      <t>センエン</t>
    </rPh>
    <phoneticPr fontId="1"/>
  </si>
  <si>
    <t>分</t>
    <rPh sb="0" eb="1">
      <t>フン</t>
    </rPh>
    <phoneticPr fontId="1"/>
  </si>
  <si>
    <t>店/万人</t>
    <rPh sb="0" eb="1">
      <t>ミセ</t>
    </rPh>
    <rPh sb="2" eb="4">
      <t>マンニン</t>
    </rPh>
    <phoneticPr fontId="1"/>
  </si>
  <si>
    <t>㎡/人</t>
    <phoneticPr fontId="1"/>
  </si>
  <si>
    <t>人/ha</t>
    <rPh sb="0" eb="1">
      <t>ヒト</t>
    </rPh>
    <phoneticPr fontId="1"/>
  </si>
  <si>
    <t>人/万人</t>
    <rPh sb="0" eb="1">
      <t>ヒト</t>
    </rPh>
    <rPh sb="2" eb="4">
      <t>マンニン</t>
    </rPh>
    <phoneticPr fontId="1"/>
  </si>
  <si>
    <t>件/千人</t>
    <rPh sb="0" eb="1">
      <t>ケン</t>
    </rPh>
    <rPh sb="2" eb="4">
      <t>センニン</t>
    </rPh>
    <phoneticPr fontId="1"/>
  </si>
  <si>
    <t>人/千人</t>
    <rPh sb="0" eb="1">
      <t>ヒト</t>
    </rPh>
    <rPh sb="2" eb="4">
      <t>センニン</t>
    </rPh>
    <phoneticPr fontId="1"/>
  </si>
  <si>
    <t>総務省「国勢調査」</t>
    <phoneticPr fontId="1"/>
  </si>
  <si>
    <t>総務省「市町村税課税状況等調」</t>
    <rPh sb="0" eb="3">
      <t>ソウムショウ</t>
    </rPh>
    <rPh sb="4" eb="6">
      <t>シチョウ</t>
    </rPh>
    <rPh sb="6" eb="8">
      <t>ソンゼイ</t>
    </rPh>
    <rPh sb="8" eb="10">
      <t>カゼイ</t>
    </rPh>
    <rPh sb="10" eb="13">
      <t>ジョウキョウナド</t>
    </rPh>
    <rPh sb="13" eb="14">
      <t>チョウ</t>
    </rPh>
    <phoneticPr fontId="1"/>
  </si>
  <si>
    <t>総務省「住宅・土地統計調査」</t>
    <phoneticPr fontId="1"/>
  </si>
  <si>
    <t>課税対象所得（納税義務者1人当たり）</t>
    <phoneticPr fontId="1"/>
  </si>
  <si>
    <t>可住地面積</t>
    <rPh sb="0" eb="5">
      <t>カジュウチメンセキ</t>
    </rPh>
    <phoneticPr fontId="1"/>
  </si>
  <si>
    <t>刑法犯認知件数</t>
    <rPh sb="0" eb="3">
      <t>ケイホウハン</t>
    </rPh>
    <rPh sb="3" eb="5">
      <t>ニンチ</t>
    </rPh>
    <rPh sb="5" eb="7">
      <t>ケンスウ</t>
    </rPh>
    <phoneticPr fontId="1"/>
  </si>
  <si>
    <t>消防団団員数</t>
    <rPh sb="0" eb="3">
      <t>ショウボウダン</t>
    </rPh>
    <rPh sb="3" eb="5">
      <t>ダンイン</t>
    </rPh>
    <rPh sb="5" eb="6">
      <t>スウ</t>
    </rPh>
    <phoneticPr fontId="1"/>
  </si>
  <si>
    <t>データ名</t>
    <rPh sb="3" eb="4">
      <t>メイ</t>
    </rPh>
    <phoneticPr fontId="1"/>
  </si>
  <si>
    <t>No.</t>
    <phoneticPr fontId="1"/>
  </si>
  <si>
    <t>総務省「公共施設状況調」</t>
    <phoneticPr fontId="1"/>
  </si>
  <si>
    <t>厚生労働省「保健師活動領域調査」</t>
    <phoneticPr fontId="1"/>
  </si>
  <si>
    <t>R1.4.1</t>
    <phoneticPr fontId="1"/>
  </si>
  <si>
    <t>H30年度</t>
    <rPh sb="3" eb="5">
      <t>ネンド</t>
    </rPh>
    <phoneticPr fontId="1"/>
  </si>
  <si>
    <t>くるみん認定企業割合（資本金５千万円を超える企業数比）</t>
    <rPh sb="19" eb="20">
      <t>コ</t>
    </rPh>
    <phoneticPr fontId="1"/>
  </si>
  <si>
    <t>資本金５千万円を超える企業数</t>
    <rPh sb="8" eb="9">
      <t>コ</t>
    </rPh>
    <phoneticPr fontId="1"/>
  </si>
  <si>
    <t>厚生労働省ホームページ</t>
    <rPh sb="0" eb="2">
      <t>コウセイ</t>
    </rPh>
    <rPh sb="2" eb="5">
      <t>ロウドウショウ</t>
    </rPh>
    <phoneticPr fontId="1"/>
  </si>
  <si>
    <t>３世代同居率（一般世帯数に占める３世代世帯の比率）</t>
    <rPh sb="7" eb="9">
      <t>イッパン</t>
    </rPh>
    <rPh sb="9" eb="11">
      <t>セタイ</t>
    </rPh>
    <rPh sb="11" eb="12">
      <t>スウ</t>
    </rPh>
    <rPh sb="13" eb="14">
      <t>シ</t>
    </rPh>
    <rPh sb="17" eb="19">
      <t>セダイ</t>
    </rPh>
    <rPh sb="19" eb="21">
      <t>セタイ</t>
    </rPh>
    <rPh sb="22" eb="24">
      <t>ヒリツ</t>
    </rPh>
    <phoneticPr fontId="1"/>
  </si>
  <si>
    <t>一戸建て比率（全世帯）</t>
    <rPh sb="0" eb="3">
      <t>イッコダ</t>
    </rPh>
    <rPh sb="4" eb="6">
      <t>ヒリツ</t>
    </rPh>
    <rPh sb="7" eb="10">
      <t>ゼンセタイ</t>
    </rPh>
    <phoneticPr fontId="1"/>
  </si>
  <si>
    <t>人</t>
    <rPh sb="0" eb="1">
      <t>ニン</t>
    </rPh>
    <phoneticPr fontId="1"/>
  </si>
  <si>
    <t>総務省「国勢調査」</t>
    <rPh sb="0" eb="3">
      <t>ソウムショウ</t>
    </rPh>
    <rPh sb="4" eb="6">
      <t>コクセイ</t>
    </rPh>
    <rPh sb="6" eb="8">
      <t>チョウサ</t>
    </rPh>
    <phoneticPr fontId="1"/>
  </si>
  <si>
    <t>厚生労働省「医師・歯科医師・薬剤師調査」</t>
    <rPh sb="0" eb="5">
      <t>コウセイロウドウショウ</t>
    </rPh>
    <rPh sb="6" eb="8">
      <t>イシ</t>
    </rPh>
    <rPh sb="9" eb="11">
      <t>シカ</t>
    </rPh>
    <rPh sb="11" eb="13">
      <t>イシ</t>
    </rPh>
    <rPh sb="14" eb="17">
      <t>ヤクザイシ</t>
    </rPh>
    <rPh sb="17" eb="19">
      <t>チョウサ</t>
    </rPh>
    <phoneticPr fontId="1"/>
  </si>
  <si>
    <t>総務省「国勢調査」</t>
  </si>
  <si>
    <t>一戸建てに住む一般世帯数</t>
    <rPh sb="0" eb="2">
      <t>イッコ</t>
    </rPh>
    <rPh sb="2" eb="3">
      <t>ダ</t>
    </rPh>
    <rPh sb="5" eb="6">
      <t>ス</t>
    </rPh>
    <rPh sb="7" eb="9">
      <t>イッパン</t>
    </rPh>
    <rPh sb="9" eb="11">
      <t>セタイ</t>
    </rPh>
    <rPh sb="11" eb="12">
      <t>スウ</t>
    </rPh>
    <phoneticPr fontId="1"/>
  </si>
  <si>
    <t>管理的職業従事者数（女性）</t>
    <rPh sb="0" eb="8">
      <t>カンリテキショクギョウジュウジシャ</t>
    </rPh>
    <rPh sb="8" eb="9">
      <t>スウ</t>
    </rPh>
    <rPh sb="10" eb="12">
      <t>ジョセイ</t>
    </rPh>
    <phoneticPr fontId="1"/>
  </si>
  <si>
    <t>管理的職業従事者数総数</t>
    <rPh sb="0" eb="3">
      <t>カンリテキ</t>
    </rPh>
    <rPh sb="3" eb="5">
      <t>ショクギョウ</t>
    </rPh>
    <rPh sb="5" eb="8">
      <t>ジュウジシャ</t>
    </rPh>
    <rPh sb="8" eb="9">
      <t>スウ</t>
    </rPh>
    <rPh sb="9" eb="11">
      <t>ソウスウ</t>
    </rPh>
    <phoneticPr fontId="1"/>
  </si>
  <si>
    <t>正規雇用者数（女性）</t>
    <rPh sb="0" eb="5">
      <t>セイキコヨウシャ</t>
    </rPh>
    <rPh sb="5" eb="6">
      <t>スウ</t>
    </rPh>
    <rPh sb="7" eb="9">
      <t>ジョセイ</t>
    </rPh>
    <phoneticPr fontId="1"/>
  </si>
  <si>
    <t>市町村議会議員に占める女性の割合</t>
    <phoneticPr fontId="1"/>
  </si>
  <si>
    <t>登録児童数</t>
    <rPh sb="0" eb="2">
      <t>トウロク</t>
    </rPh>
    <rPh sb="2" eb="4">
      <t>ジドウ</t>
    </rPh>
    <rPh sb="4" eb="5">
      <t>スウ</t>
    </rPh>
    <phoneticPr fontId="1"/>
  </si>
  <si>
    <t>H30年計</t>
    <rPh sb="3" eb="4">
      <t>ネン</t>
    </rPh>
    <rPh sb="4" eb="5">
      <t>ケイ</t>
    </rPh>
    <phoneticPr fontId="1"/>
  </si>
  <si>
    <t>産婦人科医師数(市区町村・主たる診療科)</t>
    <rPh sb="0" eb="4">
      <t>サンフジンカ</t>
    </rPh>
    <rPh sb="4" eb="6">
      <t>イシ</t>
    </rPh>
    <rPh sb="6" eb="7">
      <t>スウ</t>
    </rPh>
    <rPh sb="8" eb="10">
      <t>シク</t>
    </rPh>
    <rPh sb="10" eb="12">
      <t>チョウソン</t>
    </rPh>
    <rPh sb="13" eb="14">
      <t>オモ</t>
    </rPh>
    <rPh sb="16" eb="19">
      <t>シンリョウカ</t>
    </rPh>
    <phoneticPr fontId="1"/>
  </si>
  <si>
    <t>大型小売店数</t>
    <rPh sb="0" eb="2">
      <t>オオガタ</t>
    </rPh>
    <phoneticPr fontId="1"/>
  </si>
  <si>
    <t>総務省「統計でみる市区町村のすがた」</t>
    <rPh sb="0" eb="3">
      <t>ソウムショウ</t>
    </rPh>
    <rPh sb="4" eb="6">
      <t>トウケイ</t>
    </rPh>
    <rPh sb="9" eb="13">
      <t>シクチョウソン</t>
    </rPh>
    <phoneticPr fontId="1"/>
  </si>
  <si>
    <t>正規雇用者数（男性）</t>
    <rPh sb="0" eb="5">
      <t>セイキコヨウシャ</t>
    </rPh>
    <rPh sb="5" eb="6">
      <t>スウ</t>
    </rPh>
    <rPh sb="7" eb="9">
      <t>ダンセイ</t>
    </rPh>
    <phoneticPr fontId="1"/>
  </si>
  <si>
    <t>%</t>
    <phoneticPr fontId="1"/>
  </si>
  <si>
    <t>%</t>
    <phoneticPr fontId="1"/>
  </si>
  <si>
    <t>管理的職業従事者に占める女性の割合</t>
    <phoneticPr fontId="1"/>
  </si>
  <si>
    <t>内閣府「NPOホームページ」</t>
    <rPh sb="0" eb="2">
      <t>ナイカク</t>
    </rPh>
    <rPh sb="2" eb="3">
      <t>フ</t>
    </rPh>
    <phoneticPr fontId="1"/>
  </si>
  <si>
    <t>経済・雇用</t>
    <rPh sb="0" eb="2">
      <t>ケイザイ</t>
    </rPh>
    <rPh sb="3" eb="5">
      <t>コヨウ</t>
    </rPh>
    <phoneticPr fontId="1"/>
  </si>
  <si>
    <t>地域・コミュニティ</t>
    <rPh sb="0" eb="2">
      <t>チイキ</t>
    </rPh>
    <phoneticPr fontId="1"/>
  </si>
  <si>
    <t>小児科医師数(市区町村・主たる診療科)</t>
    <rPh sb="0" eb="3">
      <t>ショウニカ</t>
    </rPh>
    <rPh sb="3" eb="5">
      <t>イシ</t>
    </rPh>
    <rPh sb="5" eb="6">
      <t>スウ</t>
    </rPh>
    <rPh sb="7" eb="9">
      <t>シク</t>
    </rPh>
    <rPh sb="9" eb="11">
      <t>チョウソン</t>
    </rPh>
    <rPh sb="12" eb="13">
      <t>オモ</t>
    </rPh>
    <rPh sb="15" eb="18">
      <t>シンリョウカ</t>
    </rPh>
    <phoneticPr fontId="1"/>
  </si>
  <si>
    <t>地域子育て支援拠点数</t>
    <phoneticPr fontId="1"/>
  </si>
  <si>
    <t>医療・保健環境</t>
    <rPh sb="0" eb="2">
      <t>イリョウ</t>
    </rPh>
    <rPh sb="3" eb="5">
      <t>ホケン</t>
    </rPh>
    <rPh sb="5" eb="7">
      <t>カンキョウ</t>
    </rPh>
    <phoneticPr fontId="1"/>
  </si>
  <si>
    <t>子育て支援サービス</t>
    <rPh sb="0" eb="2">
      <t>コソダ</t>
    </rPh>
    <rPh sb="3" eb="5">
      <t>シエン</t>
    </rPh>
    <phoneticPr fontId="1"/>
  </si>
  <si>
    <t>標準偏差</t>
    <rPh sb="0" eb="2">
      <t>ヒョウジュン</t>
    </rPh>
    <rPh sb="2" eb="4">
      <t>ヘンサ</t>
    </rPh>
    <phoneticPr fontId="1"/>
  </si>
  <si>
    <t>内閣府「市町村女性参画状況見える化マップ」</t>
    <rPh sb="0" eb="2">
      <t>ナイカク</t>
    </rPh>
    <rPh sb="2" eb="3">
      <t>フ</t>
    </rPh>
    <rPh sb="4" eb="7">
      <t>シチョウソン</t>
    </rPh>
    <rPh sb="7" eb="9">
      <t>ジョセイ</t>
    </rPh>
    <rPh sb="9" eb="11">
      <t>サンカク</t>
    </rPh>
    <rPh sb="11" eb="13">
      <t>ジョウキョウ</t>
    </rPh>
    <rPh sb="13" eb="14">
      <t>ミ</t>
    </rPh>
    <rPh sb="16" eb="17">
      <t>カ</t>
    </rPh>
    <phoneticPr fontId="1"/>
  </si>
  <si>
    <t>ファミリーサポートセンター数</t>
    <rPh sb="13" eb="14">
      <t>スウ</t>
    </rPh>
    <phoneticPr fontId="1"/>
  </si>
  <si>
    <t>所/万人</t>
    <rPh sb="0" eb="1">
      <t>ショ</t>
    </rPh>
    <rPh sb="2" eb="4">
      <t>マンニン</t>
    </rPh>
    <phoneticPr fontId="1"/>
  </si>
  <si>
    <t>人/万人</t>
    <rPh sb="0" eb="1">
      <t>ニン</t>
    </rPh>
    <rPh sb="2" eb="4">
      <t>マンニン</t>
    </rPh>
    <phoneticPr fontId="1"/>
  </si>
  <si>
    <t>※逆向きの偏差値</t>
    <rPh sb="1" eb="2">
      <t>ギャク</t>
    </rPh>
    <rPh sb="2" eb="3">
      <t>ム</t>
    </rPh>
    <rPh sb="5" eb="8">
      <t>ヘンサチ</t>
    </rPh>
    <phoneticPr fontId="1"/>
  </si>
  <si>
    <t>分野別偏差値</t>
    <rPh sb="0" eb="2">
      <t>ブンヤ</t>
    </rPh>
    <rPh sb="2" eb="3">
      <t>ベツ</t>
    </rPh>
    <rPh sb="3" eb="6">
      <t>ヘンサチ</t>
    </rPh>
    <phoneticPr fontId="1"/>
  </si>
  <si>
    <t>総務省「経済センサス」</t>
    <rPh sb="0" eb="3">
      <t>ソウムショウ</t>
    </rPh>
    <rPh sb="4" eb="6">
      <t>ケイザイ</t>
    </rPh>
    <phoneticPr fontId="1"/>
  </si>
  <si>
    <t>娯楽業民営事業所数</t>
    <phoneticPr fontId="1"/>
  </si>
  <si>
    <t>都市公園等の面積</t>
    <rPh sb="0" eb="2">
      <t>トシ</t>
    </rPh>
    <rPh sb="4" eb="5">
      <t>トウ</t>
    </rPh>
    <phoneticPr fontId="1"/>
  </si>
  <si>
    <t>待機児童数</t>
    <rPh sb="0" eb="2">
      <t>タイキ</t>
    </rPh>
    <rPh sb="2" eb="4">
      <t>ジドウ</t>
    </rPh>
    <rPh sb="4" eb="5">
      <t>スウ</t>
    </rPh>
    <phoneticPr fontId="1"/>
  </si>
  <si>
    <t>自然公園面積</t>
    <rPh sb="0" eb="2">
      <t>シゼン</t>
    </rPh>
    <rPh sb="2" eb="4">
      <t>コウエン</t>
    </rPh>
    <rPh sb="4" eb="6">
      <t>メンセキ</t>
    </rPh>
    <phoneticPr fontId="1"/>
  </si>
  <si>
    <t>厚生労働省「保育所等関連状況取りまとめ」</t>
    <rPh sb="0" eb="2">
      <t>コウセイ</t>
    </rPh>
    <rPh sb="2" eb="5">
      <t>ロウドウショウ</t>
    </rPh>
    <phoneticPr fontId="1"/>
  </si>
  <si>
    <t>※逆向きの偏差値</t>
  </si>
  <si>
    <t>指標</t>
    <rPh sb="0" eb="2">
      <t>シヒョウ</t>
    </rPh>
    <phoneticPr fontId="1"/>
  </si>
  <si>
    <t>人口（2017.1.1）</t>
    <rPh sb="0" eb="2">
      <t>ジンコウ</t>
    </rPh>
    <phoneticPr fontId="1"/>
  </si>
  <si>
    <t>駅（最寄り）までの平均所要時間（自転車）</t>
    <phoneticPr fontId="1"/>
  </si>
  <si>
    <t>人口（2015.1.1）</t>
    <rPh sb="0" eb="2">
      <t>ジンコウ</t>
    </rPh>
    <phoneticPr fontId="1"/>
  </si>
  <si>
    <t>人口（2018.1.1）</t>
    <rPh sb="0" eb="2">
      <t>ジンコウ</t>
    </rPh>
    <phoneticPr fontId="1"/>
  </si>
  <si>
    <t xml:space="preserve">住宅に住む一般世帯数 </t>
    <phoneticPr fontId="1"/>
  </si>
  <si>
    <t>100m2以上住宅延べ面積別 世帯数</t>
    <phoneticPr fontId="1"/>
  </si>
  <si>
    <t>人口（2019.1.1）</t>
    <rPh sb="0" eb="2">
      <t>ジンコウ</t>
    </rPh>
    <phoneticPr fontId="1"/>
  </si>
  <si>
    <t>完全失業率（20-44歳）</t>
    <phoneticPr fontId="1"/>
  </si>
  <si>
    <t>持ち家世帯率（世帯主15-64歳）</t>
    <phoneticPr fontId="1"/>
  </si>
  <si>
    <t>0-2歳人口</t>
    <phoneticPr fontId="1"/>
  </si>
  <si>
    <t>0-12歳人口</t>
    <rPh sb="4" eb="5">
      <t>サイ</t>
    </rPh>
    <rPh sb="5" eb="7">
      <t>ジンコウ</t>
    </rPh>
    <phoneticPr fontId="1"/>
  </si>
  <si>
    <t>0-17歳人口（2017.10.1）</t>
    <phoneticPr fontId="1"/>
  </si>
  <si>
    <t>0-17歳人口（2018.10.1）</t>
    <phoneticPr fontId="1"/>
  </si>
  <si>
    <t>0-9歳人口</t>
    <rPh sb="3" eb="4">
      <t>サイ</t>
    </rPh>
    <rPh sb="4" eb="6">
      <t>ジンコウ</t>
    </rPh>
    <phoneticPr fontId="1"/>
  </si>
  <si>
    <t>20-44歳女性人口</t>
    <rPh sb="8" eb="10">
      <t>ジンコウ</t>
    </rPh>
    <phoneticPr fontId="1"/>
  </si>
  <si>
    <t>身近にいる子ども数（0-17歳人口密度）</t>
    <phoneticPr fontId="1"/>
  </si>
  <si>
    <t>男女別正規雇用者比率（男性）</t>
    <rPh sb="0" eb="2">
      <t>ダンジョ</t>
    </rPh>
    <rPh sb="2" eb="3">
      <t>ベツ</t>
    </rPh>
    <rPh sb="3" eb="5">
      <t>セイキ</t>
    </rPh>
    <rPh sb="5" eb="8">
      <t>コヨウシャ</t>
    </rPh>
    <rPh sb="8" eb="10">
      <t>ヒリツ</t>
    </rPh>
    <rPh sb="11" eb="13">
      <t>ダンセイ</t>
    </rPh>
    <phoneticPr fontId="1"/>
  </si>
  <si>
    <t>男女別正規雇用者比率（女性）</t>
    <rPh sb="0" eb="2">
      <t>ダンジョ</t>
    </rPh>
    <rPh sb="2" eb="3">
      <t>ベツ</t>
    </rPh>
    <rPh sb="3" eb="5">
      <t>セイキ</t>
    </rPh>
    <rPh sb="5" eb="8">
      <t>コヨウシャ</t>
    </rPh>
    <rPh sb="8" eb="10">
      <t>ヒリツ</t>
    </rPh>
    <rPh sb="11" eb="13">
      <t>ジョセイ</t>
    </rPh>
    <phoneticPr fontId="1"/>
  </si>
  <si>
    <t>雇用者数総数（男性）</t>
    <rPh sb="0" eb="3">
      <t>コヨウシャ</t>
    </rPh>
    <rPh sb="3" eb="4">
      <t>スウ</t>
    </rPh>
    <rPh sb="4" eb="6">
      <t>ソウスウ</t>
    </rPh>
    <rPh sb="7" eb="9">
      <t>ダンセイ</t>
    </rPh>
    <phoneticPr fontId="1"/>
  </si>
  <si>
    <t>雇用者数総数（女性）</t>
    <rPh sb="0" eb="3">
      <t>コヨウシャ</t>
    </rPh>
    <rPh sb="3" eb="4">
      <t>スウ</t>
    </rPh>
    <rPh sb="4" eb="6">
      <t>ソウスウ</t>
    </rPh>
    <rPh sb="7" eb="9">
      <t>ジョセイ</t>
    </rPh>
    <phoneticPr fontId="1"/>
  </si>
  <si>
    <t>女性労働力率（20-44歳）</t>
    <phoneticPr fontId="1"/>
  </si>
  <si>
    <t>女性第３次産業従事者割合（20-44歳）</t>
    <phoneticPr fontId="1"/>
  </si>
  <si>
    <t>保育所等利用児童割合（0-5歳人口比）</t>
    <phoneticPr fontId="1"/>
  </si>
  <si>
    <t>保育所等利用児童数</t>
    <rPh sb="0" eb="2">
      <t>ホイク</t>
    </rPh>
    <rPh sb="2" eb="3">
      <t>ショ</t>
    </rPh>
    <rPh sb="3" eb="4">
      <t>トウ</t>
    </rPh>
    <rPh sb="4" eb="6">
      <t>リヨウ</t>
    </rPh>
    <rPh sb="6" eb="8">
      <t>ジドウ</t>
    </rPh>
    <rPh sb="8" eb="9">
      <t>スウ</t>
    </rPh>
    <phoneticPr fontId="1"/>
  </si>
  <si>
    <t>0-5歳人口（2018.10.1）</t>
    <rPh sb="3" eb="4">
      <t>サイ</t>
    </rPh>
    <rPh sb="4" eb="6">
      <t>ジンコウ</t>
    </rPh>
    <phoneticPr fontId="1"/>
  </si>
  <si>
    <t>くるみん認定企業</t>
    <phoneticPr fontId="1"/>
  </si>
  <si>
    <t>レーダーチャート作成用</t>
    <rPh sb="8" eb="11">
      <t>サクセイヨウ</t>
    </rPh>
    <phoneticPr fontId="1"/>
  </si>
  <si>
    <t>元データ</t>
    <rPh sb="0" eb="1">
      <t>モト</t>
    </rPh>
    <phoneticPr fontId="1"/>
  </si>
  <si>
    <t>全日制・定時制高校の学校数</t>
    <phoneticPr fontId="1"/>
  </si>
  <si>
    <t>校/人</t>
    <rPh sb="0" eb="1">
      <t>コウ</t>
    </rPh>
    <rPh sb="2" eb="3">
      <t>ニン</t>
    </rPh>
    <phoneticPr fontId="1"/>
  </si>
  <si>
    <t>15-18歳人口</t>
    <phoneticPr fontId="1"/>
  </si>
  <si>
    <t>※１</t>
    <phoneticPr fontId="1"/>
  </si>
  <si>
    <t>※３</t>
    <phoneticPr fontId="1"/>
  </si>
  <si>
    <t>※２</t>
    <phoneticPr fontId="1"/>
  </si>
  <si>
    <t>大型小売店数（人口1万人当たり）</t>
    <rPh sb="0" eb="2">
      <t>オオガタ</t>
    </rPh>
    <phoneticPr fontId="1"/>
  </si>
  <si>
    <t>人口1万人当たり医薬品・化粧品小売り業事業所数</t>
    <rPh sb="3" eb="4">
      <t>マン</t>
    </rPh>
    <rPh sb="4" eb="5">
      <t>ニン</t>
    </rPh>
    <phoneticPr fontId="1"/>
  </si>
  <si>
    <t>人口1万人当たり娯楽業事業所数</t>
    <rPh sb="3" eb="4">
      <t>マン</t>
    </rPh>
    <rPh sb="4" eb="5">
      <t>ニン</t>
    </rPh>
    <phoneticPr fontId="1"/>
  </si>
  <si>
    <t>コンビニ店舗数（人口１万人当たり）</t>
    <phoneticPr fontId="1"/>
  </si>
  <si>
    <t>自然公園面積(人口比)</t>
    <rPh sb="0" eb="2">
      <t>シゼン</t>
    </rPh>
    <rPh sb="7" eb="10">
      <t>ジンコウヒ</t>
    </rPh>
    <phoneticPr fontId="1"/>
  </si>
  <si>
    <t>15-18歳人口1万人あたりの全日制・定時制高校の学校数</t>
    <rPh sb="5" eb="6">
      <t>サイ</t>
    </rPh>
    <rPh sb="6" eb="8">
      <t>ジンコウ</t>
    </rPh>
    <rPh sb="9" eb="11">
      <t>マンニン</t>
    </rPh>
    <phoneticPr fontId="1"/>
  </si>
  <si>
    <t>都市公園等の面積（人口比）</t>
    <rPh sb="0" eb="2">
      <t>トシ</t>
    </rPh>
    <rPh sb="4" eb="5">
      <t>トウ</t>
    </rPh>
    <phoneticPr fontId="1"/>
  </si>
  <si>
    <t>0-17歳人口1万人あたりの子供健全育成NPO数</t>
    <rPh sb="4" eb="5">
      <t>サイ</t>
    </rPh>
    <rPh sb="5" eb="7">
      <t>ジンコウ</t>
    </rPh>
    <rPh sb="8" eb="10">
      <t>マンニン</t>
    </rPh>
    <rPh sb="14" eb="16">
      <t>コドモ</t>
    </rPh>
    <rPh sb="16" eb="18">
      <t>ケンゼン</t>
    </rPh>
    <rPh sb="18" eb="20">
      <t>イクセイ</t>
    </rPh>
    <rPh sb="23" eb="24">
      <t>スウ</t>
    </rPh>
    <phoneticPr fontId="1"/>
  </si>
  <si>
    <t>消防団団員数（人口1,000人当たり）</t>
    <phoneticPr fontId="1"/>
  </si>
  <si>
    <t>刑法犯認知件数（人口1,000人当たり）</t>
    <phoneticPr fontId="1"/>
  </si>
  <si>
    <t>保健師数（人口１万人当たり）</t>
    <phoneticPr fontId="1"/>
  </si>
  <si>
    <t>20-44歳女性人口1万人当たり産婦人科医師数（主たる診療科）</t>
    <rPh sb="11" eb="13">
      <t>マンニン</t>
    </rPh>
    <rPh sb="24" eb="25">
      <t>シュ</t>
    </rPh>
    <rPh sb="27" eb="29">
      <t>シンリョウ</t>
    </rPh>
    <rPh sb="29" eb="30">
      <t>カ</t>
    </rPh>
    <phoneticPr fontId="1"/>
  </si>
  <si>
    <t>0-9歳児人口1万人当たり小児科医師数（主たる診療科）</t>
    <rPh sb="3" eb="5">
      <t>サイジ</t>
    </rPh>
    <rPh sb="8" eb="10">
      <t>マンニン</t>
    </rPh>
    <rPh sb="13" eb="16">
      <t>ショウニカ</t>
    </rPh>
    <rPh sb="20" eb="21">
      <t>シュ</t>
    </rPh>
    <rPh sb="23" eb="25">
      <t>シンリョウ</t>
    </rPh>
    <rPh sb="25" eb="26">
      <t>カ</t>
    </rPh>
    <phoneticPr fontId="1"/>
  </si>
  <si>
    <t>0-12歳人口1万人あたりファミリーサポートセンター数</t>
    <rPh sb="4" eb="5">
      <t>サイ</t>
    </rPh>
    <rPh sb="5" eb="7">
      <t>ジンコウ</t>
    </rPh>
    <rPh sb="8" eb="10">
      <t>マンニン</t>
    </rPh>
    <rPh sb="26" eb="27">
      <t>スウ</t>
    </rPh>
    <phoneticPr fontId="1"/>
  </si>
  <si>
    <t>0-5歳人口1000人当たり待機児童数</t>
    <rPh sb="3" eb="4">
      <t>サイ</t>
    </rPh>
    <rPh sb="4" eb="6">
      <t>ジンコウ</t>
    </rPh>
    <rPh sb="10" eb="11">
      <t>ニン</t>
    </rPh>
    <rPh sb="11" eb="12">
      <t>ア</t>
    </rPh>
    <rPh sb="14" eb="16">
      <t>タイキ</t>
    </rPh>
    <rPh sb="16" eb="18">
      <t>ジドウ</t>
    </rPh>
    <rPh sb="18" eb="19">
      <t>スウ</t>
    </rPh>
    <phoneticPr fontId="1"/>
  </si>
  <si>
    <t>.</t>
    <phoneticPr fontId="1"/>
  </si>
  <si>
    <t>0-2歳人口1万人当たり地域子育て支援拠点数</t>
    <phoneticPr fontId="1"/>
  </si>
  <si>
    <t>厚生労働省「地域子育て支援拠点事業実施状況」</t>
    <rPh sb="0" eb="2">
      <t>コウセイ</t>
    </rPh>
    <rPh sb="2" eb="5">
      <t>ロウドウショウ</t>
    </rPh>
    <phoneticPr fontId="1"/>
  </si>
  <si>
    <t>箇所/人</t>
    <rPh sb="0" eb="2">
      <t>カショ</t>
    </rPh>
    <rPh sb="3" eb="4">
      <t>ヒト</t>
    </rPh>
    <phoneticPr fontId="1"/>
  </si>
  <si>
    <t>0-17歳人口1万人あたり障害児入所施設、児童発達支援センターの施設数</t>
    <rPh sb="4" eb="5">
      <t>サイ</t>
    </rPh>
    <rPh sb="5" eb="7">
      <t>ジンコウ</t>
    </rPh>
    <rPh sb="8" eb="10">
      <t>マンニン</t>
    </rPh>
    <phoneticPr fontId="1"/>
  </si>
  <si>
    <t>障害児入所施設、児童発達支援センターの施設数</t>
    <phoneticPr fontId="1"/>
  </si>
  <si>
    <t>厚生労働省「社会福施設等調査」</t>
    <phoneticPr fontId="1"/>
  </si>
  <si>
    <t>A市</t>
    <rPh sb="1" eb="2">
      <t>シ</t>
    </rPh>
    <phoneticPr fontId="1"/>
  </si>
  <si>
    <t>B市</t>
    <rPh sb="1" eb="2">
      <t>シ</t>
    </rPh>
    <phoneticPr fontId="1"/>
  </si>
  <si>
    <t>C市</t>
    <rPh sb="1" eb="2">
      <t>シ</t>
    </rPh>
    <phoneticPr fontId="1"/>
  </si>
  <si>
    <t>D市</t>
    <rPh sb="1" eb="2">
      <t>シ</t>
    </rPh>
    <phoneticPr fontId="1"/>
  </si>
  <si>
    <t>E市</t>
    <rPh sb="1" eb="2">
      <t>シ</t>
    </rPh>
    <phoneticPr fontId="1"/>
  </si>
  <si>
    <t>F市</t>
    <rPh sb="1" eb="2">
      <t>シ</t>
    </rPh>
    <phoneticPr fontId="1"/>
  </si>
  <si>
    <t>G市</t>
    <rPh sb="1" eb="2">
      <t>シ</t>
    </rPh>
    <phoneticPr fontId="1"/>
  </si>
  <si>
    <t>J市</t>
    <rPh sb="1" eb="2">
      <t>シ</t>
    </rPh>
    <phoneticPr fontId="1"/>
  </si>
  <si>
    <t>Ｘ県</t>
    <rPh sb="1" eb="2">
      <t>ケン</t>
    </rPh>
    <phoneticPr fontId="1"/>
  </si>
  <si>
    <t>Ｘ県資料</t>
    <rPh sb="1" eb="2">
      <t>ケン</t>
    </rPh>
    <rPh sb="2" eb="4">
      <t>シリョウ</t>
    </rPh>
    <phoneticPr fontId="1"/>
  </si>
  <si>
    <t>防災会議の構成員に占める女性の割合</t>
    <phoneticPr fontId="1"/>
  </si>
  <si>
    <t>A1</t>
    <phoneticPr fontId="1"/>
  </si>
  <si>
    <t>A2</t>
    <phoneticPr fontId="1"/>
  </si>
  <si>
    <t>A3</t>
    <phoneticPr fontId="1"/>
  </si>
  <si>
    <t>A4</t>
    <phoneticPr fontId="1"/>
  </si>
  <si>
    <t>A5</t>
    <phoneticPr fontId="1"/>
  </si>
  <si>
    <t>B1</t>
    <phoneticPr fontId="1"/>
  </si>
  <si>
    <t>B2</t>
    <phoneticPr fontId="1"/>
  </si>
  <si>
    <t>B3</t>
    <phoneticPr fontId="1"/>
  </si>
  <si>
    <t>B4</t>
    <phoneticPr fontId="1"/>
  </si>
  <si>
    <t>C1</t>
    <phoneticPr fontId="1"/>
  </si>
  <si>
    <t>C2</t>
    <phoneticPr fontId="1"/>
  </si>
  <si>
    <t>C3</t>
    <phoneticPr fontId="1"/>
  </si>
  <si>
    <t>C4</t>
    <phoneticPr fontId="1"/>
  </si>
  <si>
    <t>D1</t>
    <phoneticPr fontId="1"/>
  </si>
  <si>
    <t>D2</t>
    <phoneticPr fontId="1"/>
  </si>
  <si>
    <t>D3</t>
    <phoneticPr fontId="1"/>
  </si>
  <si>
    <t>E1</t>
    <phoneticPr fontId="1"/>
  </si>
  <si>
    <t>E2</t>
    <phoneticPr fontId="1"/>
  </si>
  <si>
    <t>E3</t>
    <phoneticPr fontId="1"/>
  </si>
  <si>
    <t>F1</t>
    <phoneticPr fontId="1"/>
  </si>
  <si>
    <t>F2</t>
    <phoneticPr fontId="1"/>
  </si>
  <si>
    <t>F3</t>
    <phoneticPr fontId="1"/>
  </si>
  <si>
    <t>F4</t>
    <phoneticPr fontId="1"/>
  </si>
  <si>
    <t>F5</t>
    <phoneticPr fontId="1"/>
  </si>
  <si>
    <t>F6</t>
    <phoneticPr fontId="1"/>
  </si>
  <si>
    <t>G1</t>
    <phoneticPr fontId="1"/>
  </si>
  <si>
    <t>G2</t>
    <phoneticPr fontId="1"/>
  </si>
  <si>
    <t>G3</t>
    <phoneticPr fontId="1"/>
  </si>
  <si>
    <t>G4</t>
    <phoneticPr fontId="1"/>
  </si>
  <si>
    <t>G5</t>
    <phoneticPr fontId="1"/>
  </si>
  <si>
    <t>偏差値</t>
    <rPh sb="0" eb="3">
      <t>ヘンサチ</t>
    </rPh>
    <phoneticPr fontId="1"/>
  </si>
  <si>
    <t>一覧表</t>
    <rPh sb="0" eb="2">
      <t>イチラン</t>
    </rPh>
    <rPh sb="2" eb="3">
      <t>ヒョウ</t>
    </rPh>
    <phoneticPr fontId="1"/>
  </si>
  <si>
    <t>県下市町村平均</t>
    <rPh sb="0" eb="2">
      <t>ケンカ</t>
    </rPh>
    <rPh sb="2" eb="5">
      <t>シチョウソン</t>
    </rPh>
    <rPh sb="5" eb="7">
      <t>ヘイキン</t>
    </rPh>
    <phoneticPr fontId="1"/>
  </si>
  <si>
    <t>小学校児童数（1-6年生）</t>
    <phoneticPr fontId="1"/>
  </si>
  <si>
    <t>Ｋ町</t>
    <rPh sb="1" eb="2">
      <t>マチ</t>
    </rPh>
    <phoneticPr fontId="1"/>
  </si>
  <si>
    <t>Ｌ町</t>
    <rPh sb="1" eb="2">
      <t>マチ</t>
    </rPh>
    <phoneticPr fontId="1"/>
  </si>
  <si>
    <t>Ｍ町</t>
    <rPh sb="1" eb="2">
      <t>マチ</t>
    </rPh>
    <phoneticPr fontId="1"/>
  </si>
  <si>
    <t>Ｎ町</t>
    <rPh sb="1" eb="2">
      <t>マチ</t>
    </rPh>
    <phoneticPr fontId="1"/>
  </si>
  <si>
    <t>Ｏ町</t>
    <rPh sb="1" eb="2">
      <t>マチ</t>
    </rPh>
    <phoneticPr fontId="1"/>
  </si>
  <si>
    <t>Ｐ村</t>
    <rPh sb="1" eb="2">
      <t>ムラ</t>
    </rPh>
    <phoneticPr fontId="1"/>
  </si>
  <si>
    <t>Ｑ村</t>
    <rPh sb="1" eb="2">
      <t>ムラ</t>
    </rPh>
    <phoneticPr fontId="1"/>
  </si>
  <si>
    <t>Ｒ村</t>
    <rPh sb="1" eb="2">
      <t>ムラ</t>
    </rPh>
    <phoneticPr fontId="1"/>
  </si>
  <si>
    <t>Ｓ村</t>
    <rPh sb="1" eb="2">
      <t>ムラ</t>
    </rPh>
    <phoneticPr fontId="1"/>
  </si>
  <si>
    <t>Ｔ村</t>
    <rPh sb="1" eb="2">
      <t>ムラ</t>
    </rPh>
    <phoneticPr fontId="1"/>
  </si>
  <si>
    <t>Ｉ市</t>
    <rPh sb="1" eb="2">
      <t>シ</t>
    </rPh>
    <phoneticPr fontId="1"/>
  </si>
  <si>
    <t>Ｈ市</t>
    <rPh sb="1" eb="2">
      <t>シ</t>
    </rPh>
    <phoneticPr fontId="1"/>
  </si>
  <si>
    <t>データ取得元</t>
    <rPh sb="3" eb="5">
      <t>シュトク</t>
    </rPh>
    <rPh sb="5" eb="6">
      <t>モト</t>
    </rPh>
    <phoneticPr fontId="1"/>
  </si>
  <si>
    <t>課税対象所得（納税義務者1人当たり)</t>
    <phoneticPr fontId="1"/>
  </si>
  <si>
    <t>女性第３次産業従事者割合（20～44歳）</t>
    <phoneticPr fontId="1"/>
  </si>
  <si>
    <t>URL</t>
    <phoneticPr fontId="1"/>
  </si>
  <si>
    <t>https://www.e-stat.go.jp/dbview?sid=0003174584</t>
    <phoneticPr fontId="1"/>
  </si>
  <si>
    <t>-</t>
    <phoneticPr fontId="1"/>
  </si>
  <si>
    <t>http://www.soumu.go.jp/iken/shisetsu/index.html</t>
    <phoneticPr fontId="1"/>
  </si>
  <si>
    <t>https://www.e-stat.go.jp/dbview?sid=0003155109</t>
    <phoneticPr fontId="1"/>
  </si>
  <si>
    <t>https://www.e-stat.go.jp/stat-search/files?page=1&amp;layout=datalist&amp;toukei=00200502&amp;tstat=000001130275&amp;cycle=0&amp;tclass1=000001130276&amp;result_page=1</t>
    <phoneticPr fontId="1"/>
  </si>
  <si>
    <t>https://www.e-stat.go.jp/stat-search/files?page=1&amp;layout=datalist&amp;toukei=00450471&amp;tstat=000001035128&amp;cycle=7&amp;tclass1=000001038888&amp;tclass2=000001049578</t>
    <phoneticPr fontId="1"/>
  </si>
  <si>
    <t>https://www.e-stat.go.jp/stat-search/files?page=1&amp;query=%E5%8C%BB%E7%99%82%E6%96%BD%E8%A8%AD%E5%BE%93%E4%BA%8B%E5%8C%BB%E5%B8%AB%E6%95%B0%20%E4%BA%8C%E6%AC%A1%E5%8C%BB%E7%99%82%E5%9C%8F%20%E5%B8%82%E5%8C%BA%E7%94%BA%E6%9D%91&amp;layout=dataset&amp;year=20160&amp;stat_infid=000031655193&amp;metadata=1&amp;data=1</t>
    <phoneticPr fontId="1"/>
  </si>
  <si>
    <t>https://www.e-stat.go.jp/stat-search/files?page=1&amp;query=%E4%BD%8F%E6%B0%91%E5%9F%BA%E6%9C%AC%E5%8F%B0%E5%B8%B3%E3%81%AB%E5%9F%BA%E3%81%A5%E3%81%8F%E4%BA%BA%E5%8F%A3%E3%80%81%E4%BA%BA%E5%8F%A3%E5%8B%95%E6%85%8B%E5%8F%8A%E3%81%B3%E4%B8%96%E5%B8%AF%E6%95%B0%E8%AA%BF%E6%9F%BB%20&amp;layout=dataset&amp;stat_infid=000031598539&amp;metadata=1&amp;data=1</t>
    <phoneticPr fontId="1"/>
  </si>
  <si>
    <t>https://www.e-stat.go.jp/stat-search/files?page=1&amp;layout=datalist&amp;toukei=00450041&amp;tstat=000001030513&amp;cycle=7&amp;tclass1=000001118355&amp;tclass2=000001118360&amp;tclass3=000001118361</t>
    <phoneticPr fontId="1"/>
  </si>
  <si>
    <t>https://www.mhlw.go.jp/stf/houdou/0000176137_00009.html</t>
    <phoneticPr fontId="1"/>
  </si>
  <si>
    <t>https://www.mhlw.go.jp/stf/seisakunitsuite/bunya/kodomo/kodomo_kosodate/jisedai/kijuntekigou/index.html</t>
    <phoneticPr fontId="1"/>
  </si>
  <si>
    <t>https://www.e-stat.go.jp/stat-search/files?page=1&amp;layout=datalist&amp;toukei=00200241&amp;tstat=000001039591&amp;cycle=7&amp;year=20170&amp;month=0&amp;tclass1=000001039601&amp;cycle_facet=tclass1%3Acycle</t>
    <phoneticPr fontId="1"/>
  </si>
  <si>
    <t>https://www.e-stat.go.jp/stat-search/files?page=1&amp;layout=datalist&amp;toukei=00200241&amp;tstat=000001039591&amp;cycle=7&amp;year=20150&amp;month=0&amp;tclass1=000001039601&amp;result_back=1</t>
    <phoneticPr fontId="1"/>
  </si>
  <si>
    <t>https://www.e-stat.go.jp/stat-search/files?page=1&amp;layout=datalist&amp;toukei=00200241&amp;tstat=000001039591&amp;cycle=7&amp;year=20190&amp;month=0&amp;tclass1=000001039601&amp;result_back=1</t>
    <phoneticPr fontId="1"/>
  </si>
  <si>
    <t>資料名</t>
    <rPh sb="0" eb="2">
      <t>シリョウ</t>
    </rPh>
    <rPh sb="2" eb="3">
      <t>メイ</t>
    </rPh>
    <phoneticPr fontId="1"/>
  </si>
  <si>
    <t>平成30年度　市町村税課税状況等の調</t>
    <phoneticPr fontId="1"/>
  </si>
  <si>
    <t>平成27年国勢調査就業状態等基本集計</t>
    <phoneticPr fontId="1"/>
  </si>
  <si>
    <t>平成27年国勢調査 就業状態等基本集計</t>
    <phoneticPr fontId="1"/>
  </si>
  <si>
    <t>統計でみる市区町村のすがた2019</t>
    <rPh sb="0" eb="2">
      <t>トウケイ</t>
    </rPh>
    <rPh sb="5" eb="7">
      <t>シク</t>
    </rPh>
    <rPh sb="7" eb="9">
      <t>チョウソン</t>
    </rPh>
    <phoneticPr fontId="1"/>
  </si>
  <si>
    <t>平成28年経済センサス－活動調査</t>
    <phoneticPr fontId="1"/>
  </si>
  <si>
    <t>公共施設状況調経年比較表</t>
    <phoneticPr fontId="1"/>
  </si>
  <si>
    <t>平成27年国勢調査 人口等基本集計</t>
    <phoneticPr fontId="1"/>
  </si>
  <si>
    <t>平成22年国勢調査　人口等基本集計</t>
    <phoneticPr fontId="1"/>
  </si>
  <si>
    <t>統計でみる市区町村のすがた2019</t>
    <phoneticPr fontId="1"/>
  </si>
  <si>
    <t>NPO法人ポータルサイト　NPO法人検索条件詳細指定</t>
    <phoneticPr fontId="1"/>
  </si>
  <si>
    <t xml:space="preserve">平成28年医師・歯科医師・薬剤師調査 閲覧 </t>
    <phoneticPr fontId="1"/>
  </si>
  <si>
    <t>2017年　住民基本台帳に基づく人口、人口動態及び世帯数調査</t>
    <rPh sb="4" eb="5">
      <t>ネン</t>
    </rPh>
    <phoneticPr fontId="1"/>
  </si>
  <si>
    <t xml:space="preserve">地域子育て支援拠点事業実施状況 </t>
    <phoneticPr fontId="1"/>
  </si>
  <si>
    <t>平成２９年社会福祉施設等調査</t>
    <phoneticPr fontId="1"/>
  </si>
  <si>
    <t>厚生労働省「保育所等関連状況取りまとめ」</t>
    <rPh sb="0" eb="5">
      <t>コウセイロウドウショウ</t>
    </rPh>
    <phoneticPr fontId="1"/>
  </si>
  <si>
    <t>平成25年住宅・土地統計調査</t>
    <phoneticPr fontId="1"/>
  </si>
  <si>
    <t>平成27年国勢調査　就業状態等基本集計</t>
    <phoneticPr fontId="1"/>
  </si>
  <si>
    <t>市町村女性参画状況見える化マップ</t>
    <phoneticPr fontId="1"/>
  </si>
  <si>
    <t>くるみん認定及びプラチナくるみん認定企業名都道府県別一覧</t>
    <phoneticPr fontId="1"/>
  </si>
  <si>
    <t>2015年　住民基本台帳に基づく人口、人口動態及び世帯数調査</t>
    <rPh sb="4" eb="5">
      <t>ネン</t>
    </rPh>
    <phoneticPr fontId="1"/>
  </si>
  <si>
    <t>2018年　住民基本台帳に基づく人口、人口動態及び世帯数調査</t>
    <rPh sb="4" eb="5">
      <t>ネン</t>
    </rPh>
    <phoneticPr fontId="1"/>
  </si>
  <si>
    <t>2019年　住民基本台帳に基づく人口、人口動態及び世帯数</t>
    <rPh sb="4" eb="5">
      <t>ネン</t>
    </rPh>
    <phoneticPr fontId="1"/>
  </si>
  <si>
    <t>表の名称、番号等</t>
    <rPh sb="0" eb="1">
      <t>ヒョウ</t>
    </rPh>
    <rPh sb="2" eb="4">
      <t>メイショウ</t>
    </rPh>
    <rPh sb="5" eb="7">
      <t>バンゴウ</t>
    </rPh>
    <rPh sb="7" eb="8">
      <t>トウ</t>
    </rPh>
    <phoneticPr fontId="1"/>
  </si>
  <si>
    <t>表番号1</t>
    <rPh sb="0" eb="1">
      <t>ヒョウ</t>
    </rPh>
    <rPh sb="1" eb="3">
      <t>バンゴウ</t>
    </rPh>
    <phoneticPr fontId="1"/>
  </si>
  <si>
    <t>H 居住</t>
    <rPh sb="2" eb="4">
      <t>キョジュウ</t>
    </rPh>
    <phoneticPr fontId="1"/>
  </si>
  <si>
    <t xml:space="preserve">産業（小分類）別民営事業所数―全国，都道府県，市区町村 </t>
  </si>
  <si>
    <t>市町村経年比較表</t>
    <phoneticPr fontId="1"/>
  </si>
  <si>
    <t>（上記より個別に集計）</t>
    <rPh sb="1" eb="3">
      <t>ジョウキ</t>
    </rPh>
    <rPh sb="5" eb="7">
      <t>コベツ</t>
    </rPh>
    <rPh sb="8" eb="10">
      <t>シュウケイ</t>
    </rPh>
    <phoneticPr fontId="1"/>
  </si>
  <si>
    <t xml:space="preserve">表6-2　市町村常勤保健師数（詳細集計） </t>
    <phoneticPr fontId="1"/>
  </si>
  <si>
    <t>医療施設従事医師数，主たる従業地による二次医療圏、市区町村、主たる診療科別</t>
  </si>
  <si>
    <t>【総計】市区町村別年齢階級別人口(H29.1.1)</t>
    <phoneticPr fontId="1"/>
  </si>
  <si>
    <t>平成30年度実施状況</t>
    <phoneticPr fontId="1"/>
  </si>
  <si>
    <t xml:space="preserve">E50K　【基本票】社会福祉施設等数，都道府県－指定都市－市区町村、施設の種類・経営主体の公営－私営別 </t>
    <phoneticPr fontId="1"/>
  </si>
  <si>
    <t>表番号 1-2　労働力状態(8区分)，年齢(5歳階級)，男女別15歳以上人口及び労働力率 － 都道府県※，市区町村※</t>
    <phoneticPr fontId="1"/>
  </si>
  <si>
    <t>第6-2表　産業(大分類)，年齢(5歳階級)，男女別15歳以上就業者数及び平均年齢(総数及び雇用者)</t>
    <rPh sb="0" eb="1">
      <t>ダイ</t>
    </rPh>
    <rPh sb="4" eb="5">
      <t>ヒョウ</t>
    </rPh>
    <rPh sb="6" eb="8">
      <t>サンギョウ</t>
    </rPh>
    <rPh sb="9" eb="12">
      <t>ダイブンルイ</t>
    </rPh>
    <rPh sb="14" eb="16">
      <t>ネンレイ</t>
    </rPh>
    <rPh sb="18" eb="19">
      <t>サイ</t>
    </rPh>
    <rPh sb="19" eb="21">
      <t>カイキュウ</t>
    </rPh>
    <rPh sb="23" eb="25">
      <t>ダンジョ</t>
    </rPh>
    <rPh sb="25" eb="26">
      <t>ベツ</t>
    </rPh>
    <rPh sb="28" eb="31">
      <t>サイイジョウ</t>
    </rPh>
    <rPh sb="31" eb="34">
      <t>シュウギョウシャ</t>
    </rPh>
    <rPh sb="34" eb="35">
      <t>スウ</t>
    </rPh>
    <rPh sb="35" eb="36">
      <t>オヨ</t>
    </rPh>
    <rPh sb="37" eb="39">
      <t>ヘイキン</t>
    </rPh>
    <rPh sb="39" eb="41">
      <t>ネンレイ</t>
    </rPh>
    <rPh sb="42" eb="44">
      <t>ソウスウ</t>
    </rPh>
    <rPh sb="44" eb="45">
      <t>オヨ</t>
    </rPh>
    <rPh sb="46" eb="49">
      <t>コヨウシャ</t>
    </rPh>
    <phoneticPr fontId="1"/>
  </si>
  <si>
    <t xml:space="preserve">表17-03　【総計】市区町村別人口、人口動態及び世帯数 </t>
    <rPh sb="0" eb="1">
      <t>ヒョウ</t>
    </rPh>
    <phoneticPr fontId="1"/>
  </si>
  <si>
    <t>表15-03　人口</t>
    <rPh sb="0" eb="1">
      <t>ヒョウ</t>
    </rPh>
    <rPh sb="7" eb="9">
      <t>ジンコウ</t>
    </rPh>
    <phoneticPr fontId="1"/>
  </si>
  <si>
    <t xml:space="preserve">表18-03 【総計】市区町村別人口、人口動態及び世帯数 </t>
    <rPh sb="0" eb="1">
      <t>ヒョウ</t>
    </rPh>
    <phoneticPr fontId="1"/>
  </si>
  <si>
    <t xml:space="preserve">19-03　【総計】市区町村別人口、人口動態及び世帯数 </t>
    <phoneticPr fontId="1"/>
  </si>
  <si>
    <t>地方公共団体における男女共同参画社会の形成又は女性に関する施策の推進状況（令和元年度） 市区町村編</t>
    <rPh sb="44" eb="46">
      <t>シク</t>
    </rPh>
    <rPh sb="46" eb="48">
      <t>チョウソン</t>
    </rPh>
    <rPh sb="48" eb="49">
      <t>ヘン</t>
    </rPh>
    <phoneticPr fontId="1"/>
  </si>
  <si>
    <t>調査表４－４ 市区町村別集計項目（審議会委員への女性の登用）No1
（内数） 市町村防災会議 (会長を含む)</t>
    <phoneticPr fontId="1"/>
  </si>
  <si>
    <t>http://www.gender.go.jp/research/kenkyu/suishinjokyo/2019/shikuchoson.html</t>
    <phoneticPr fontId="1"/>
  </si>
  <si>
    <t>内閣府「地方公共団体における男女共同参画社会の形成又は女性に関する施策の推進状況」</t>
    <rPh sb="0" eb="2">
      <t>ナイカク</t>
    </rPh>
    <rPh sb="2" eb="3">
      <t>フ</t>
    </rPh>
    <phoneticPr fontId="1"/>
  </si>
  <si>
    <t>　※３：総務省「住民基本台帳に基づく人口、人口動態及び世帯数調査」（比率分子の時点の翌１月１日、5歳階級別）</t>
    <rPh sb="49" eb="50">
      <t>サイ</t>
    </rPh>
    <rPh sb="50" eb="52">
      <t>カイキュウ</t>
    </rPh>
    <rPh sb="52" eb="53">
      <t>ベツ</t>
    </rPh>
    <phoneticPr fontId="1"/>
  </si>
  <si>
    <t>昼夜間人口比</t>
    <phoneticPr fontId="1"/>
  </si>
  <si>
    <t>データの取得方法補足</t>
    <rPh sb="4" eb="6">
      <t>シュトク</t>
    </rPh>
    <rPh sb="6" eb="8">
      <t>ホウホウ</t>
    </rPh>
    <rPh sb="8" eb="10">
      <t>ホソク</t>
    </rPh>
    <phoneticPr fontId="1"/>
  </si>
  <si>
    <t>https://www.e-stat.go.jp/stat-search/files?page=1&amp;layout=datalist&amp;toukei=00200553&amp;tstat=000001095895&amp;cycle=0&amp;tclass1=000001116497&amp;tclass2=000001116502</t>
    <phoneticPr fontId="1"/>
  </si>
  <si>
    <t>https://www.e-stat.go.jp/stat-search/files?page=1&amp;layout=datalist&amp;toukei=00200521&amp;tstat=000001039448&amp;cycle=0&amp;tclass1=000001045009&amp;tclass2=000001046265</t>
    <phoneticPr fontId="1"/>
  </si>
  <si>
    <t>https://www.npo-homepage.go.jp/npoportal/search</t>
    <phoneticPr fontId="1"/>
  </si>
  <si>
    <t>https://www.e-stat.go.jp/stat-search/database?page=1&amp;query=%E5%BE%93%E6%A5%AD%E4%B8%8A%E3%81%AE%E5%9C%B0%E4%BD%8D(8%E5%8C%BA%E5%88%86)%E3%80%80%E7%94%B7%E5%A5%B3%E5%88%A515%E6%AD%B3%E4%BB%A5%E4%B8%8A%E5%B0%B1%E6%A5%AD%E8%80%85%E6%95%B0%E3%80%80%E5%85%A8%E5%9B%BD%E3%80%80%E9%83%BD%E9%81%93%E5%BA%9C%E7%9C%8C%E3%80%80%E5%B8%82%E5%8C%BA%E7%94%BA%E6%9D%91%20&amp;sort=tstat_name%20asc&amp;layout=dataset&amp;toukei=00200521&amp;year=20150&amp;statdisp_id=0003174863&amp;metadata=1&amp;data=1</t>
    <phoneticPr fontId="1"/>
  </si>
  <si>
    <t>https://www.e-stat.go.jp/stat-search/files?page=1&amp;layout=datalist&amp;toukei=00200502&amp;tstat=000001130275&amp;cycle=0&amp;year=20190&amp;month=0&amp;tclass1=000001130276</t>
    <phoneticPr fontId="1"/>
  </si>
  <si>
    <t>上記表内の該当する市区町村の欄にある数値を参照する。</t>
    <rPh sb="0" eb="2">
      <t>ジョウキ</t>
    </rPh>
    <rPh sb="2" eb="3">
      <t>ヒョウ</t>
    </rPh>
    <rPh sb="3" eb="4">
      <t>ナイ</t>
    </rPh>
    <rPh sb="5" eb="7">
      <t>ガイトウ</t>
    </rPh>
    <rPh sb="9" eb="11">
      <t>シク</t>
    </rPh>
    <rPh sb="11" eb="13">
      <t>チョウソン</t>
    </rPh>
    <rPh sb="14" eb="15">
      <t>ラン</t>
    </rPh>
    <rPh sb="18" eb="20">
      <t>スウチ</t>
    </rPh>
    <rPh sb="21" eb="23">
      <t>サンショウ</t>
    </rPh>
    <phoneticPr fontId="1"/>
  </si>
  <si>
    <t>上記表内「事業所数1-3」シート内で、該当する市区町村の行、「76　飲食店」にある該当事業所数を参照する。</t>
    <rPh sb="0" eb="2">
      <t>ジョウキ</t>
    </rPh>
    <rPh sb="2" eb="3">
      <t>ヒョウ</t>
    </rPh>
    <rPh sb="3" eb="4">
      <t>ナイ</t>
    </rPh>
    <rPh sb="5" eb="8">
      <t>ジギョウショ</t>
    </rPh>
    <rPh sb="8" eb="9">
      <t>スウ</t>
    </rPh>
    <rPh sb="16" eb="17">
      <t>ナイ</t>
    </rPh>
    <rPh sb="19" eb="21">
      <t>ガイトウ</t>
    </rPh>
    <rPh sb="23" eb="25">
      <t>シク</t>
    </rPh>
    <rPh sb="25" eb="27">
      <t>チョウソン</t>
    </rPh>
    <rPh sb="28" eb="29">
      <t>ギョウ</t>
    </rPh>
    <rPh sb="34" eb="36">
      <t>インショク</t>
    </rPh>
    <rPh sb="36" eb="37">
      <t>テン</t>
    </rPh>
    <rPh sb="41" eb="43">
      <t>ガイトウ</t>
    </rPh>
    <rPh sb="43" eb="46">
      <t>ジギョウショ</t>
    </rPh>
    <rPh sb="46" eb="47">
      <t>スウ</t>
    </rPh>
    <rPh sb="48" eb="50">
      <t>サンショウ</t>
    </rPh>
    <phoneticPr fontId="1"/>
  </si>
  <si>
    <t>上記表内「事業所数1-2」シート内で、該当する市区町村の行、「603　医薬品・化粧品　小売業」にある該当事業所数を参照する。</t>
    <rPh sb="0" eb="2">
      <t>ジョウキ</t>
    </rPh>
    <rPh sb="2" eb="3">
      <t>ヒョウ</t>
    </rPh>
    <rPh sb="3" eb="4">
      <t>ナイ</t>
    </rPh>
    <rPh sb="5" eb="8">
      <t>ジギョウショ</t>
    </rPh>
    <rPh sb="8" eb="9">
      <t>スウ</t>
    </rPh>
    <rPh sb="16" eb="17">
      <t>ナイ</t>
    </rPh>
    <rPh sb="19" eb="21">
      <t>ガイトウ</t>
    </rPh>
    <rPh sb="23" eb="25">
      <t>シク</t>
    </rPh>
    <rPh sb="25" eb="27">
      <t>チョウソン</t>
    </rPh>
    <rPh sb="28" eb="29">
      <t>ギョウ</t>
    </rPh>
    <rPh sb="43" eb="46">
      <t>コウリギョウ</t>
    </rPh>
    <rPh sb="50" eb="52">
      <t>ガイトウ</t>
    </rPh>
    <rPh sb="52" eb="55">
      <t>ジギョウショ</t>
    </rPh>
    <rPh sb="55" eb="56">
      <t>スウ</t>
    </rPh>
    <rPh sb="57" eb="59">
      <t>サンショウ</t>
    </rPh>
    <phoneticPr fontId="1"/>
  </si>
  <si>
    <t>上記表内の該当する「住宅に住む一般世帯」のうち、市区町村の行における、「100～119㎡」から「250㎡以上」の項目を足し上げたものを「総数」で割ることで割合を算出する。</t>
    <rPh sb="0" eb="2">
      <t>ジョウキ</t>
    </rPh>
    <rPh sb="2" eb="3">
      <t>ヒョウ</t>
    </rPh>
    <rPh sb="3" eb="4">
      <t>ナイ</t>
    </rPh>
    <rPh sb="5" eb="7">
      <t>ガイトウ</t>
    </rPh>
    <rPh sb="10" eb="12">
      <t>ジュウタク</t>
    </rPh>
    <rPh sb="13" eb="14">
      <t>ス</t>
    </rPh>
    <rPh sb="15" eb="17">
      <t>イッパン</t>
    </rPh>
    <rPh sb="17" eb="19">
      <t>セタイ</t>
    </rPh>
    <rPh sb="24" eb="26">
      <t>シク</t>
    </rPh>
    <rPh sb="26" eb="28">
      <t>チョウソン</t>
    </rPh>
    <rPh sb="29" eb="30">
      <t>ギョウ</t>
    </rPh>
    <rPh sb="52" eb="54">
      <t>イジョウ</t>
    </rPh>
    <rPh sb="56" eb="58">
      <t>コウモク</t>
    </rPh>
    <rPh sb="59" eb="60">
      <t>タ</t>
    </rPh>
    <rPh sb="61" eb="62">
      <t>ア</t>
    </rPh>
    <rPh sb="68" eb="70">
      <t>ソウスウ</t>
    </rPh>
    <rPh sb="72" eb="73">
      <t>ワ</t>
    </rPh>
    <rPh sb="77" eb="79">
      <t>ワリアイ</t>
    </rPh>
    <rPh sb="80" eb="82">
      <t>サンシュツ</t>
    </rPh>
    <phoneticPr fontId="1"/>
  </si>
  <si>
    <t>表B　自然環境</t>
    <rPh sb="0" eb="1">
      <t>ヒョウ</t>
    </rPh>
    <rPh sb="3" eb="5">
      <t>シゼン</t>
    </rPh>
    <rPh sb="5" eb="7">
      <t>カンキョウ</t>
    </rPh>
    <phoneticPr fontId="1"/>
  </si>
  <si>
    <t>上記表内の該当する市区町村の欄にある「可住地面積」の欄の数値を参照する。</t>
    <rPh sb="19" eb="21">
      <t>カジュウ</t>
    </rPh>
    <rPh sb="21" eb="22">
      <t>チ</t>
    </rPh>
    <rPh sb="22" eb="24">
      <t>メンセキ</t>
    </rPh>
    <rPh sb="26" eb="27">
      <t>ラン</t>
    </rPh>
    <phoneticPr fontId="1"/>
  </si>
  <si>
    <t>上記表内の該当する市区町村の欄にある数値を参照する（合計値)。</t>
    <rPh sb="0" eb="2">
      <t>ジョウキ</t>
    </rPh>
    <rPh sb="2" eb="3">
      <t>ヒョウ</t>
    </rPh>
    <rPh sb="3" eb="4">
      <t>ナイ</t>
    </rPh>
    <rPh sb="5" eb="7">
      <t>ガイトウ</t>
    </rPh>
    <rPh sb="9" eb="11">
      <t>シク</t>
    </rPh>
    <rPh sb="11" eb="13">
      <t>チョウソン</t>
    </rPh>
    <rPh sb="14" eb="15">
      <t>ラン</t>
    </rPh>
    <rPh sb="18" eb="20">
      <t>スウチ</t>
    </rPh>
    <rPh sb="21" eb="23">
      <t>サンショウ</t>
    </rPh>
    <rPh sb="26" eb="29">
      <t>ゴウケイチ</t>
    </rPh>
    <phoneticPr fontId="1"/>
  </si>
  <si>
    <t>https://www.e-stat.go.jp/stat-search/files?page=1&amp;query=%E5%8C%BB%E7%99%82%E6%96%BD%E8%A8%AD%E5%BE%93%E4%BA%8B%E5%8C%BB%E5%B8%AB%E6%95%B0%20%E4%BA%8C%E6%AC%A1%E5%8C%BB%E7%99%82%E5%9C%8F%20%E5%B8%82%E5%8C%BA%E7%94%BA%E6%9D%91&amp;layout=dataset&amp;year=20160&amp;stat_infid=000031655193&amp;metadata=1&amp;data=1</t>
    <phoneticPr fontId="1"/>
  </si>
  <si>
    <t>上記URLよりダウンロードした表で都道府県、市区町村別にソートをかけ、女性のうち「20～24」から「40～44」の5つの数字について足し合わせる。</t>
    <rPh sb="0" eb="2">
      <t>ジョウキ</t>
    </rPh>
    <rPh sb="15" eb="16">
      <t>ヒョウ</t>
    </rPh>
    <rPh sb="17" eb="21">
      <t>トドウフケン</t>
    </rPh>
    <rPh sb="22" eb="24">
      <t>シク</t>
    </rPh>
    <rPh sb="24" eb="26">
      <t>チョウソン</t>
    </rPh>
    <rPh sb="26" eb="27">
      <t>ベツ</t>
    </rPh>
    <rPh sb="35" eb="37">
      <t>ジョセイ</t>
    </rPh>
    <rPh sb="60" eb="62">
      <t>スウジ</t>
    </rPh>
    <rPh sb="66" eb="67">
      <t>タ</t>
    </rPh>
    <rPh sb="68" eb="69">
      <t>ア</t>
    </rPh>
    <phoneticPr fontId="1"/>
  </si>
  <si>
    <t>上記URLよりダウンロードした表で都道府県、市区町村別にソートをかけ、男女合計の「0～4」から「5～9」の2つの数字について足し合わせる。</t>
    <rPh sb="0" eb="2">
      <t>ジョウキ</t>
    </rPh>
    <rPh sb="15" eb="16">
      <t>ヒョウ</t>
    </rPh>
    <rPh sb="17" eb="21">
      <t>トドウフケン</t>
    </rPh>
    <rPh sb="22" eb="24">
      <t>シク</t>
    </rPh>
    <rPh sb="24" eb="26">
      <t>チョウソン</t>
    </rPh>
    <rPh sb="26" eb="27">
      <t>ベツ</t>
    </rPh>
    <rPh sb="35" eb="37">
      <t>ダンジョ</t>
    </rPh>
    <rPh sb="37" eb="39">
      <t>ゴウケイ</t>
    </rPh>
    <rPh sb="55" eb="57">
      <t>スウジ</t>
    </rPh>
    <rPh sb="61" eb="62">
      <t>タ</t>
    </rPh>
    <rPh sb="63" eb="64">
      <t>ア</t>
    </rPh>
    <phoneticPr fontId="1"/>
  </si>
  <si>
    <t>上記URLよりエクセル版のデータをダウンロードし、資料6-1および6-2シートを参照し、該当する市区町村を参照する。</t>
    <rPh sb="0" eb="2">
      <t>ジョウキ</t>
    </rPh>
    <rPh sb="11" eb="12">
      <t>バン</t>
    </rPh>
    <rPh sb="25" eb="27">
      <t>シリョウ</t>
    </rPh>
    <rPh sb="40" eb="42">
      <t>サンショウ</t>
    </rPh>
    <rPh sb="44" eb="46">
      <t>ガイトウ</t>
    </rPh>
    <rPh sb="48" eb="50">
      <t>シク</t>
    </rPh>
    <rPh sb="50" eb="52">
      <t>チョウソン</t>
    </rPh>
    <rPh sb="53" eb="55">
      <t>サンショウ</t>
    </rPh>
    <phoneticPr fontId="1"/>
  </si>
  <si>
    <t>URLにアクセスし、所属する都道府県を選択する。上記の該当する表をダウンロードし、該当する市区町村の通勤時間のT列「中位」の項目を選択する。</t>
    <rPh sb="10" eb="12">
      <t>ショゾク</t>
    </rPh>
    <rPh sb="14" eb="18">
      <t>トドウフケン</t>
    </rPh>
    <rPh sb="19" eb="21">
      <t>センタク</t>
    </rPh>
    <rPh sb="24" eb="26">
      <t>ジョウキ</t>
    </rPh>
    <rPh sb="27" eb="29">
      <t>ガイトウ</t>
    </rPh>
    <rPh sb="31" eb="32">
      <t>ヒョウ</t>
    </rPh>
    <rPh sb="41" eb="43">
      <t>ガイトウ</t>
    </rPh>
    <rPh sb="45" eb="47">
      <t>シク</t>
    </rPh>
    <rPh sb="47" eb="49">
      <t>チョウソン</t>
    </rPh>
    <rPh sb="50" eb="52">
      <t>ツウキン</t>
    </rPh>
    <rPh sb="52" eb="54">
      <t>ジカン</t>
    </rPh>
    <rPh sb="56" eb="57">
      <t>レツ</t>
    </rPh>
    <rPh sb="58" eb="60">
      <t>チュウイ</t>
    </rPh>
    <rPh sb="62" eb="64">
      <t>コウモク</t>
    </rPh>
    <rPh sb="65" eb="67">
      <t>センタク</t>
    </rPh>
    <phoneticPr fontId="1"/>
  </si>
  <si>
    <t>http://wwwa.cao.go.jp/shichoson_map/?data=7&amp;year=2018</t>
    <phoneticPr fontId="1"/>
  </si>
  <si>
    <t>URLから所属する都道府県を選択する。さらに参照する市区町村を選び、割合を参照する。</t>
    <rPh sb="5" eb="7">
      <t>ショゾク</t>
    </rPh>
    <rPh sb="9" eb="13">
      <t>トドウフケン</t>
    </rPh>
    <rPh sb="14" eb="16">
      <t>センタク</t>
    </rPh>
    <rPh sb="22" eb="24">
      <t>サンショウ</t>
    </rPh>
    <rPh sb="26" eb="28">
      <t>シク</t>
    </rPh>
    <rPh sb="28" eb="30">
      <t>チョウソン</t>
    </rPh>
    <rPh sb="31" eb="32">
      <t>エラ</t>
    </rPh>
    <rPh sb="34" eb="36">
      <t>ワリアイ</t>
    </rPh>
    <rPh sb="37" eb="39">
      <t>サンショウ</t>
    </rPh>
    <phoneticPr fontId="1"/>
  </si>
  <si>
    <t>上記URLにアクセスし所属する都道府県を選択、該当する市区町村のデータを参照する。</t>
    <rPh sb="0" eb="2">
      <t>ジョウキ</t>
    </rPh>
    <rPh sb="11" eb="13">
      <t>ショゾク</t>
    </rPh>
    <rPh sb="15" eb="19">
      <t>トドウフケン</t>
    </rPh>
    <rPh sb="20" eb="22">
      <t>センタク</t>
    </rPh>
    <rPh sb="23" eb="25">
      <t>ガイトウ</t>
    </rPh>
    <rPh sb="27" eb="29">
      <t>シク</t>
    </rPh>
    <rPh sb="29" eb="31">
      <t>チョウソン</t>
    </rPh>
    <rPh sb="36" eb="38">
      <t>サンショウ</t>
    </rPh>
    <phoneticPr fontId="1"/>
  </si>
  <si>
    <t>飲食店民営事業所数</t>
    <rPh sb="2" eb="3">
      <t>テン</t>
    </rPh>
    <phoneticPr fontId="1"/>
  </si>
  <si>
    <t>上記表内「事業所数1-3」シート内で、該当する市区町村の行、「80　娯楽業」にある該当事業所数を参照する。</t>
    <rPh sb="34" eb="37">
      <t>ゴラクギョウ</t>
    </rPh>
    <phoneticPr fontId="1"/>
  </si>
  <si>
    <t>https://www.e-stat.go.jp/stat-search/database?page=1&amp;query=%E4%BD%8F%E5%B1%85%E3%81%AE%E7%8A%B6%E6%85%8B%20%E3%81%86%E3%81%A1%E4%BD%8F%E5%AE%85%E3%81%AB%E4%BD%8F%E3%82%80%E4%B8%80%E8%88%AC%E4%B8%96%E5%B8%AF%20%E4%B8%80%E6%88%B8%E5%BB%BA%E3%81%A6%E3%80%80%E5%85%A8%E5%9B%BD%E3%80%80%E5%B8%82%E5%8C%BA%E7%94%BA%E6%9D%91&amp;layout=dataset&amp;statdisp_id=0003154940&amp;metadata=1&amp;data=1</t>
    <phoneticPr fontId="1"/>
  </si>
  <si>
    <t>上記URLよりダウンロードした表で市区町村別にソートをかけ、ED列（障害児入所施設（福祉型））、EG列（障害児入所施設（医療型））、EJ列（児童発達支援センター（福祉型））、EM列（児童発達支援センター（医療型））の数値を足し合わせる。</t>
    <rPh sb="0" eb="2">
      <t>ジョウキ</t>
    </rPh>
    <rPh sb="15" eb="16">
      <t>ヒョウ</t>
    </rPh>
    <rPh sb="17" eb="19">
      <t>シク</t>
    </rPh>
    <rPh sb="19" eb="21">
      <t>チョウソン</t>
    </rPh>
    <rPh sb="21" eb="22">
      <t>ベツ</t>
    </rPh>
    <rPh sb="108" eb="110">
      <t>スウチ</t>
    </rPh>
    <rPh sb="111" eb="112">
      <t>タ</t>
    </rPh>
    <rPh sb="113" eb="114">
      <t>ア</t>
    </rPh>
    <phoneticPr fontId="1"/>
  </si>
  <si>
    <t>URLにアクセスし、所属する都道府県を選択する。上記の該当する表をダウンロードし、該当する市区町村の「女性　Ａ 管理的職業従事者」(BE列)を「総数　Ａ 管理的職業従事者」(G列)で割り、割合を算出する。</t>
    <rPh sb="51" eb="53">
      <t>ジョセイ</t>
    </rPh>
    <rPh sb="68" eb="69">
      <t>レツ</t>
    </rPh>
    <rPh sb="72" eb="74">
      <t>ソウスウ</t>
    </rPh>
    <rPh sb="88" eb="89">
      <t>レツ</t>
    </rPh>
    <rPh sb="91" eb="92">
      <t>ワ</t>
    </rPh>
    <rPh sb="94" eb="96">
      <t>ワリアイ</t>
    </rPh>
    <rPh sb="97" eb="99">
      <t>サンシュツ</t>
    </rPh>
    <phoneticPr fontId="1"/>
  </si>
  <si>
    <t>上記URLにアクセスし、所属する都道府県のエクセルデータをダウンロードする。所在地から管轄する市区町村をソートし、掲載されている企業数をカウントする。</t>
    <rPh sb="0" eb="2">
      <t>ジョウキ</t>
    </rPh>
    <rPh sb="12" eb="14">
      <t>ショゾク</t>
    </rPh>
    <rPh sb="16" eb="20">
      <t>トドウフケン</t>
    </rPh>
    <rPh sb="38" eb="41">
      <t>ショザイチ</t>
    </rPh>
    <rPh sb="43" eb="45">
      <t>カンカツ</t>
    </rPh>
    <rPh sb="47" eb="49">
      <t>シク</t>
    </rPh>
    <rPh sb="49" eb="51">
      <t>チョウソン</t>
    </rPh>
    <rPh sb="57" eb="59">
      <t>ケイサイ</t>
    </rPh>
    <rPh sb="64" eb="66">
      <t>キギョウ</t>
    </rPh>
    <rPh sb="66" eb="67">
      <t>カズ</t>
    </rPh>
    <phoneticPr fontId="1"/>
  </si>
  <si>
    <t>https://www.e-stat.go.jp/stat-search/files?page=1&amp;layout=datalist&amp;toukei=00200553&amp;tstat=000001095895&amp;cycle=0&amp;tclass1=000001106256&amp;tclass2=000001107036&amp;tclass3=000001114545</t>
    <phoneticPr fontId="1"/>
  </si>
  <si>
    <t>※４</t>
    <phoneticPr fontId="1"/>
  </si>
  <si>
    <t>働き方・男女共同参画</t>
    <rPh sb="0" eb="1">
      <t>ハタラ</t>
    </rPh>
    <rPh sb="2" eb="3">
      <t>カタ</t>
    </rPh>
    <rPh sb="4" eb="6">
      <t>ダンジョ</t>
    </rPh>
    <rPh sb="6" eb="8">
      <t>キョウドウ</t>
    </rPh>
    <rPh sb="8" eb="10">
      <t>サンカク</t>
    </rPh>
    <phoneticPr fontId="1"/>
  </si>
  <si>
    <t>家族・住生活</t>
    <rPh sb="0" eb="2">
      <t>カゾク</t>
    </rPh>
    <rPh sb="3" eb="6">
      <t>ジュウセイカツ</t>
    </rPh>
    <phoneticPr fontId="1"/>
  </si>
  <si>
    <t>賑わい・生活環境</t>
    <rPh sb="0" eb="1">
      <t>ニギ</t>
    </rPh>
    <rPh sb="4" eb="6">
      <t>セイカツ</t>
    </rPh>
    <rPh sb="6" eb="8">
      <t>カンキョウ</t>
    </rPh>
    <phoneticPr fontId="1"/>
  </si>
  <si>
    <t>人口1万人当たり飲食店事業所数</t>
    <rPh sb="3" eb="4">
      <t>マン</t>
    </rPh>
    <rPh sb="4" eb="5">
      <t>ニン</t>
    </rPh>
    <rPh sb="10" eb="11">
      <t>ミセ</t>
    </rPh>
    <rPh sb="11" eb="14">
      <t>ジギョウショ</t>
    </rPh>
    <phoneticPr fontId="1"/>
  </si>
  <si>
    <t>人口1万人当たり飲食店事業所数</t>
    <rPh sb="3" eb="4">
      <t>マン</t>
    </rPh>
    <rPh sb="4" eb="5">
      <t>ニン</t>
    </rPh>
    <rPh sb="10" eb="11">
      <t>テン</t>
    </rPh>
    <rPh sb="11" eb="14">
      <t>ジギョウショ</t>
    </rPh>
    <phoneticPr fontId="1"/>
  </si>
  <si>
    <t>医薬品・化粧品小売り業民営事業所数</t>
    <rPh sb="11" eb="13">
      <t>ミンエイ</t>
    </rPh>
    <phoneticPr fontId="1"/>
  </si>
  <si>
    <t>コンビニ店舗数</t>
    <rPh sb="4" eb="6">
      <t>テンポ</t>
    </rPh>
    <rPh sb="6" eb="7">
      <t>スウ</t>
    </rPh>
    <phoneticPr fontId="1"/>
  </si>
  <si>
    <t>https://www.e-stat.go.jp/stat-search/files?page=1&amp;toukei=00200521&amp;tstat=000001080615&amp;cycle=0&amp;tclass1=000001089055</t>
    <phoneticPr fontId="1"/>
  </si>
  <si>
    <t>子どもの健全育成NPO法人数</t>
    <rPh sb="0" eb="1">
      <t>コ</t>
    </rPh>
    <rPh sb="4" eb="6">
      <t>ケンゼン</t>
    </rPh>
    <rPh sb="6" eb="8">
      <t>イクセイ</t>
    </rPh>
    <rPh sb="11" eb="13">
      <t>ホウジン</t>
    </rPh>
    <rPh sb="13" eb="14">
      <t>スウ</t>
    </rPh>
    <phoneticPr fontId="1"/>
  </si>
  <si>
    <t>保健師数</t>
    <rPh sb="0" eb="3">
      <t>ホケンシ</t>
    </rPh>
    <rPh sb="3" eb="4">
      <t>スウ</t>
    </rPh>
    <phoneticPr fontId="1"/>
  </si>
  <si>
    <t>https://www.e-stat.go.jp/stat-search/files?page=1&amp;toukei=00200522&amp;tstat=000001063455&amp;cycle=0&amp;tclass1=000001063456&amp;tclass2=000001066782</t>
    <phoneticPr fontId="1"/>
  </si>
  <si>
    <t>https://www.e-stat.go.jp/stat-search/files?page=1&amp;toukei=00200521&amp;tstat=000001080615&amp;cycle=0&amp;tclass1=000001095955&amp;tclass2=000001095956</t>
    <phoneticPr fontId="1"/>
  </si>
  <si>
    <t>　※４：資本金5千万円を超える企業数は平成28年6月1日現在</t>
    <rPh sb="4" eb="7">
      <t>シホンキン</t>
    </rPh>
    <rPh sb="8" eb="11">
      <t>センマンエン</t>
    </rPh>
    <rPh sb="12" eb="13">
      <t>コ</t>
    </rPh>
    <phoneticPr fontId="1"/>
  </si>
  <si>
    <t>（注）比率算出に用いた分母人口（総人口）・世帯数は次のとおり　※１：総務省「国勢調査」（平成27年10月1日）</t>
    <rPh sb="44" eb="46">
      <t>ヘイセイ</t>
    </rPh>
    <rPh sb="48" eb="49">
      <t>ネン</t>
    </rPh>
    <rPh sb="51" eb="52">
      <t>ガツ</t>
    </rPh>
    <rPh sb="53" eb="54">
      <t>ニチ</t>
    </rPh>
    <phoneticPr fontId="1"/>
  </si>
  <si>
    <t>A.賑わい・生活環境</t>
    <rPh sb="2" eb="3">
      <t>ニギ</t>
    </rPh>
    <rPh sb="6" eb="8">
      <t>セイカツ</t>
    </rPh>
    <rPh sb="8" eb="10">
      <t>カンキョウ</t>
    </rPh>
    <phoneticPr fontId="1"/>
  </si>
  <si>
    <t>B.家族・住生活</t>
    <rPh sb="2" eb="4">
      <t>カゾク</t>
    </rPh>
    <rPh sb="5" eb="8">
      <t>ジュウセイカツ</t>
    </rPh>
    <phoneticPr fontId="1"/>
  </si>
  <si>
    <t>C.地域・コミュニティ</t>
    <rPh sb="2" eb="4">
      <t>チイキ</t>
    </rPh>
    <phoneticPr fontId="1"/>
  </si>
  <si>
    <t>D.医療・保健環境</t>
    <rPh sb="2" eb="4">
      <t>イリョウ</t>
    </rPh>
    <rPh sb="5" eb="7">
      <t>ホケン</t>
    </rPh>
    <rPh sb="7" eb="9">
      <t>カンキョウ</t>
    </rPh>
    <phoneticPr fontId="1"/>
  </si>
  <si>
    <t>E.子育て支援サービス</t>
    <rPh sb="2" eb="4">
      <t>コソダ</t>
    </rPh>
    <rPh sb="5" eb="7">
      <t>シエン</t>
    </rPh>
    <phoneticPr fontId="1"/>
  </si>
  <si>
    <t>F.働き方・男女共同参画</t>
    <rPh sb="2" eb="3">
      <t>ハタラ</t>
    </rPh>
    <rPh sb="4" eb="5">
      <t>カタ</t>
    </rPh>
    <rPh sb="6" eb="8">
      <t>ダンジョ</t>
    </rPh>
    <rPh sb="8" eb="10">
      <t>キョウドウ</t>
    </rPh>
    <rPh sb="10" eb="12">
      <t>サンカク</t>
    </rPh>
    <phoneticPr fontId="1"/>
  </si>
  <si>
    <t>G.経済・雇用</t>
    <rPh sb="2" eb="4">
      <t>ケイザイ</t>
    </rPh>
    <rPh sb="5" eb="7">
      <t>コヨウ</t>
    </rPh>
    <phoneticPr fontId="1"/>
  </si>
  <si>
    <t>A6</t>
    <phoneticPr fontId="1"/>
  </si>
  <si>
    <t>A7</t>
    <phoneticPr fontId="1"/>
  </si>
  <si>
    <t>A8</t>
    <phoneticPr fontId="1"/>
  </si>
  <si>
    <t>A9</t>
    <phoneticPr fontId="1"/>
  </si>
  <si>
    <t>E4</t>
    <phoneticPr fontId="1"/>
  </si>
  <si>
    <t>E5</t>
    <phoneticPr fontId="1"/>
  </si>
  <si>
    <t>E6</t>
    <phoneticPr fontId="1"/>
  </si>
  <si>
    <t>F7</t>
    <phoneticPr fontId="1"/>
  </si>
  <si>
    <t>https://www.mhlw.go.jp/stf/seisakunitsuite/bunya/kodomo/kodomo_kosodate/kosodate/index.html</t>
    <phoneticPr fontId="1"/>
  </si>
  <si>
    <t>https://www.e-stat.go.jp/stat-search/files?page=1&amp;layout=datalist&amp;toukei=00200241&amp;tstat=000001039591&amp;cycle=7&amp;year=20180&amp;month=0&amp;tclass1=000001039601&amp;cycle_facet=tclass1%3Acycle</t>
    <phoneticPr fontId="1"/>
  </si>
  <si>
    <t xml:space="preserve">※本資料では、「X県資料」を出典として、上記のデータが存在することを仮想しております。都道府県資料の場合には、当該都道府県の統計ページや、統計担当部署への問い合わせを通じて、データを取得することが考えられます。
　なお、実際の検討の場面では、どのようなデータが存在するか、どの情報源から取得可能か、も含めて、検討することが必要になります。
</t>
    <rPh sb="1" eb="2">
      <t>ホン</t>
    </rPh>
    <rPh sb="2" eb="4">
      <t>シリョウ</t>
    </rPh>
    <rPh sb="9" eb="10">
      <t>ケン</t>
    </rPh>
    <rPh sb="10" eb="12">
      <t>シリョウ</t>
    </rPh>
    <rPh sb="14" eb="16">
      <t>シュッテン</t>
    </rPh>
    <rPh sb="20" eb="22">
      <t>ジョウキ</t>
    </rPh>
    <rPh sb="27" eb="29">
      <t>ソンザイ</t>
    </rPh>
    <rPh sb="34" eb="36">
      <t>カソウ</t>
    </rPh>
    <rPh sb="43" eb="47">
      <t>トドウフケン</t>
    </rPh>
    <rPh sb="47" eb="49">
      <t>シリョウ</t>
    </rPh>
    <rPh sb="50" eb="52">
      <t>バアイ</t>
    </rPh>
    <rPh sb="55" eb="57">
      <t>トウガイ</t>
    </rPh>
    <rPh sb="57" eb="61">
      <t>トドウフケン</t>
    </rPh>
    <rPh sb="62" eb="64">
      <t>トウケイ</t>
    </rPh>
    <rPh sb="69" eb="71">
      <t>トウケイ</t>
    </rPh>
    <rPh sb="71" eb="73">
      <t>タントウ</t>
    </rPh>
    <rPh sb="73" eb="75">
      <t>ブショ</t>
    </rPh>
    <rPh sb="77" eb="78">
      <t>ト</t>
    </rPh>
    <rPh sb="79" eb="80">
      <t>ア</t>
    </rPh>
    <rPh sb="83" eb="84">
      <t>ツウ</t>
    </rPh>
    <rPh sb="91" eb="93">
      <t>シュトク</t>
    </rPh>
    <rPh sb="98" eb="99">
      <t>カンガ</t>
    </rPh>
    <rPh sb="114" eb="116">
      <t>ケントウ</t>
    </rPh>
    <rPh sb="117" eb="119">
      <t>バメン</t>
    </rPh>
    <phoneticPr fontId="1"/>
  </si>
  <si>
    <t>同左</t>
    <rPh sb="0" eb="2">
      <t>ドウサ</t>
    </rPh>
    <phoneticPr fontId="1"/>
  </si>
  <si>
    <t xml:space="preserve">※本資料では、「X県資料」を出典として、上記のデータが存在することを仮想しております。都道府県資料の場合には、当該都道府県の統計ページや、統計担当部署への問い合わせを通じて、データを取得することが考えられます。
　なお、実際の検討の場面では、どのようなデータが存在するか、どの情報源から取得可能か、も含めて、検討することが必要になります。
</t>
    <phoneticPr fontId="1"/>
  </si>
  <si>
    <t>同左</t>
    <rPh sb="0" eb="2">
      <t>ドウサ</t>
    </rPh>
    <phoneticPr fontId="1"/>
  </si>
  <si>
    <r>
      <t>　※２：Ｘ県統計課「Ｘ県人口推計」</t>
    </r>
    <r>
      <rPr>
        <sz val="9"/>
        <color theme="1"/>
        <rFont val="ＭＳ Ｐゴシック"/>
        <family val="3"/>
        <charset val="128"/>
        <scheme val="minor"/>
      </rPr>
      <t>（比率分子の時点を含む年の10月1日、令和元年の場合は前年10月1日）　</t>
    </r>
    <rPh sb="36" eb="38">
      <t>レイワ</t>
    </rPh>
    <rPh sb="38" eb="40">
      <t>ガンネン</t>
    </rPh>
    <rPh sb="41" eb="43">
      <t>バアイ</t>
    </rPh>
    <rPh sb="44" eb="46">
      <t>ゼンネン</t>
    </rPh>
    <rPh sb="48" eb="49">
      <t>ガツ</t>
    </rPh>
    <rPh sb="50" eb="51">
      <t>ニチ</t>
    </rPh>
    <phoneticPr fontId="1"/>
  </si>
  <si>
    <t>指標の平均</t>
    <rPh sb="0" eb="2">
      <t>シヒョウ</t>
    </rPh>
    <rPh sb="3" eb="5">
      <t>ヘイキン</t>
    </rPh>
    <phoneticPr fontId="1"/>
  </si>
  <si>
    <t>G5</t>
    <phoneticPr fontId="1"/>
  </si>
  <si>
    <t>「18-2　延べ面積(14区分)，住居の種類・住宅の所有の関係(6区分)別一般世帯数，一般世帯人員及び1世帯当たり人員」－「一般世帯数」</t>
    <rPh sb="62" eb="64">
      <t>イッパン</t>
    </rPh>
    <rPh sb="64" eb="66">
      <t>セタイ</t>
    </rPh>
    <rPh sb="66" eb="67">
      <t>スウ</t>
    </rPh>
    <phoneticPr fontId="1"/>
  </si>
  <si>
    <t>上記URLの「DB」より、「表示項目を選択」する。
「表章項目」：「一般世帯数」のみを選択し「確定」する。
「住居の種類・住宅の所有の関係_2015」：「うち住宅に住む一般世帯」のみを選択し「確定」する。
「住居の種類・住宅の建て方2015」：「総数」及び「一戸建て」のみを選択し「確定」する。
「地域」：該当する市区町村を選択して「確定」する。データをダウンロードする。</t>
    <rPh sb="28" eb="29">
      <t>ショウ</t>
    </rPh>
    <rPh sb="153" eb="155">
      <t>ガイトウ</t>
    </rPh>
    <phoneticPr fontId="1"/>
  </si>
  <si>
    <t>住居の種類・住宅の所有の関係(3区分)，住宅の建て方(6区分)，65歳以上世帯員の有無別一般世帯数，一般世帯人員，65歳以上世帯人員及び１世帯当たり人員(世帯が住んでいる階－特掲)</t>
    <phoneticPr fontId="1"/>
  </si>
  <si>
    <t>「都道府県結果」－「第10表　6歳未満・12歳未満・15歳未満・18歳未満・20歳未満世帯員の有無，世帯の家族類型(22区分)別一般世帯数及び一般世帯人員(3世代世帯並びに母子世帯及び父子世帯－特掲)」</t>
    <rPh sb="1" eb="5">
      <t>トドウフケン</t>
    </rPh>
    <rPh sb="5" eb="7">
      <t>ケッカ</t>
    </rPh>
    <phoneticPr fontId="1"/>
  </si>
  <si>
    <t>保健師活動領域調査
（平成30年度）</t>
    <phoneticPr fontId="1"/>
  </si>
  <si>
    <t>上記表内の該当する市区町村の欄にある数値を参照する（B列「総数」)。</t>
    <rPh sb="0" eb="2">
      <t>ジョウキ</t>
    </rPh>
    <rPh sb="2" eb="3">
      <t>ヒョウ</t>
    </rPh>
    <rPh sb="3" eb="4">
      <t>ナイ</t>
    </rPh>
    <rPh sb="5" eb="7">
      <t>ガイトウ</t>
    </rPh>
    <rPh sb="9" eb="11">
      <t>シク</t>
    </rPh>
    <rPh sb="11" eb="13">
      <t>チョウソン</t>
    </rPh>
    <rPh sb="14" eb="15">
      <t>ラン</t>
    </rPh>
    <rPh sb="18" eb="20">
      <t>スウチ</t>
    </rPh>
    <rPh sb="21" eb="23">
      <t>サンショウ</t>
    </rPh>
    <rPh sb="27" eb="28">
      <t>レツ</t>
    </rPh>
    <rPh sb="29" eb="31">
      <t>ソウスウ</t>
    </rPh>
    <phoneticPr fontId="1"/>
  </si>
  <si>
    <t>上記表内の該当する市区町村の欄にある数値を参照する（O列「小児科」)。</t>
    <rPh sb="0" eb="2">
      <t>ジョウキ</t>
    </rPh>
    <rPh sb="2" eb="3">
      <t>ヒョウ</t>
    </rPh>
    <rPh sb="3" eb="4">
      <t>ナイ</t>
    </rPh>
    <rPh sb="5" eb="7">
      <t>ガイトウ</t>
    </rPh>
    <rPh sb="9" eb="11">
      <t>シク</t>
    </rPh>
    <rPh sb="11" eb="13">
      <t>チョウソン</t>
    </rPh>
    <rPh sb="14" eb="15">
      <t>ラン</t>
    </rPh>
    <rPh sb="18" eb="20">
      <t>スウチ</t>
    </rPh>
    <rPh sb="21" eb="23">
      <t>サンショウ</t>
    </rPh>
    <rPh sb="27" eb="28">
      <t>レツ</t>
    </rPh>
    <rPh sb="29" eb="32">
      <t>ショウニカ</t>
    </rPh>
    <phoneticPr fontId="1"/>
  </si>
  <si>
    <t>「市区町村」－表87　住宅の所有の関係(6区分)，家計を主に支える者の男女，通勤時間(8区分)別家計を主に支える者が雇用者である普通世帯数 (商工・その他の業主である普通世帯数―特掲)―市区町村</t>
    <rPh sb="1" eb="3">
      <t>シク</t>
    </rPh>
    <rPh sb="3" eb="5">
      <t>チョウソン</t>
    </rPh>
    <rPh sb="7" eb="8">
      <t>ヒョウ</t>
    </rPh>
    <phoneticPr fontId="1"/>
  </si>
  <si>
    <t>URLにアクセスし、所属する都道府県を選択する。上記の該当する表をダウンロードし、該当する市区町村の女性の行の「Ｆ 電気・ガス・熱供給・水道業」から「Ｓ 公務（他に分類されるものを除く）」まで、かつ「20～24歳」から「40～44歳」までの5つの数値を足し合わせたものを、同様の年齢レンジの総数（産業大分類）で割り、割合を算出する。</t>
    <rPh sb="10" eb="12">
      <t>ショゾク</t>
    </rPh>
    <rPh sb="14" eb="18">
      <t>トドウフケン</t>
    </rPh>
    <rPh sb="19" eb="21">
      <t>センタク</t>
    </rPh>
    <rPh sb="24" eb="26">
      <t>ジョウキ</t>
    </rPh>
    <rPh sb="27" eb="29">
      <t>ガイトウ</t>
    </rPh>
    <rPh sb="31" eb="32">
      <t>ヒョウ</t>
    </rPh>
    <rPh sb="41" eb="43">
      <t>ガイトウ</t>
    </rPh>
    <rPh sb="45" eb="47">
      <t>シク</t>
    </rPh>
    <rPh sb="47" eb="49">
      <t>チョウソン</t>
    </rPh>
    <rPh sb="50" eb="52">
      <t>ジョセイ</t>
    </rPh>
    <rPh sb="53" eb="54">
      <t>ギョウ</t>
    </rPh>
    <rPh sb="136" eb="138">
      <t>ドウヨウ</t>
    </rPh>
    <rPh sb="139" eb="141">
      <t>ネンレイ</t>
    </rPh>
    <rPh sb="155" eb="156">
      <t>ワ</t>
    </rPh>
    <rPh sb="158" eb="160">
      <t>ワリアイ</t>
    </rPh>
    <rPh sb="161" eb="163">
      <t>サンシュツ</t>
    </rPh>
    <phoneticPr fontId="1"/>
  </si>
  <si>
    <t xml:space="preserve">第9-3表 職業(大分類)，男女別15歳以上就業者数及び職業別割合 － 都道府県，市区町村 </t>
    <rPh sb="0" eb="1">
      <t>ダイ</t>
    </rPh>
    <rPh sb="4" eb="5">
      <t>ヒョウ</t>
    </rPh>
    <phoneticPr fontId="1"/>
  </si>
  <si>
    <t>上記URLにアクセスし、該当する表をダウンロードする。参照する市区町村の行で、H列（「総数（資本金階級）」の「企業数」）とCZ列（(再掲)5000万以下の企業数）の差で算出する。</t>
    <rPh sb="0" eb="2">
      <t>ジョウキ</t>
    </rPh>
    <rPh sb="12" eb="14">
      <t>ガイトウ</t>
    </rPh>
    <rPh sb="16" eb="17">
      <t>ヒョウ</t>
    </rPh>
    <rPh sb="27" eb="29">
      <t>サンショウ</t>
    </rPh>
    <rPh sb="31" eb="33">
      <t>シク</t>
    </rPh>
    <rPh sb="33" eb="35">
      <t>チョウソン</t>
    </rPh>
    <rPh sb="36" eb="37">
      <t>ギョウ</t>
    </rPh>
    <rPh sb="40" eb="41">
      <t>レツ</t>
    </rPh>
    <rPh sb="43" eb="45">
      <t>ソウスウ</t>
    </rPh>
    <rPh sb="46" eb="49">
      <t>シホンキン</t>
    </rPh>
    <rPh sb="49" eb="51">
      <t>カイキュウ</t>
    </rPh>
    <rPh sb="55" eb="57">
      <t>キギョウ</t>
    </rPh>
    <rPh sb="57" eb="58">
      <t>スウ</t>
    </rPh>
    <rPh sb="63" eb="64">
      <t>レツ</t>
    </rPh>
    <rPh sb="66" eb="68">
      <t>サイケイ</t>
    </rPh>
    <rPh sb="73" eb="76">
      <t>マンイカ</t>
    </rPh>
    <rPh sb="77" eb="79">
      <t>キギョウ</t>
    </rPh>
    <rPh sb="79" eb="80">
      <t>スウ</t>
    </rPh>
    <rPh sb="82" eb="83">
      <t>サ</t>
    </rPh>
    <rPh sb="84" eb="86">
      <t>サンシュツ</t>
    </rPh>
    <phoneticPr fontId="1"/>
  </si>
  <si>
    <t>上記表内の該当する市区町村の欄にある、「市区町村民税」行の「課税対象所得(ア～キの計)」を課税対象者数で割り、算出する。</t>
    <rPh sb="0" eb="2">
      <t>ジョウキ</t>
    </rPh>
    <rPh sb="2" eb="3">
      <t>ヒョウ</t>
    </rPh>
    <rPh sb="3" eb="4">
      <t>ナイ</t>
    </rPh>
    <rPh sb="5" eb="7">
      <t>ガイトウ</t>
    </rPh>
    <rPh sb="9" eb="11">
      <t>シク</t>
    </rPh>
    <rPh sb="11" eb="13">
      <t>チョウソン</t>
    </rPh>
    <rPh sb="14" eb="15">
      <t>ラン</t>
    </rPh>
    <rPh sb="20" eb="22">
      <t>シク</t>
    </rPh>
    <rPh sb="22" eb="24">
      <t>チョウソン</t>
    </rPh>
    <rPh sb="24" eb="25">
      <t>ミン</t>
    </rPh>
    <rPh sb="25" eb="26">
      <t>ゼイ</t>
    </rPh>
    <rPh sb="27" eb="28">
      <t>ギョウ</t>
    </rPh>
    <rPh sb="30" eb="32">
      <t>カゼイ</t>
    </rPh>
    <rPh sb="41" eb="42">
      <t>ケイ</t>
    </rPh>
    <rPh sb="45" eb="47">
      <t>カゼイ</t>
    </rPh>
    <rPh sb="47" eb="49">
      <t>タイショウ</t>
    </rPh>
    <rPh sb="49" eb="50">
      <t>シャ</t>
    </rPh>
    <rPh sb="50" eb="51">
      <t>スウ</t>
    </rPh>
    <rPh sb="52" eb="53">
      <t>ワ</t>
    </rPh>
    <rPh sb="55" eb="57">
      <t>サンシュツ</t>
    </rPh>
    <phoneticPr fontId="1"/>
  </si>
  <si>
    <t>https://www.e-stat.go.jp/stat-search/files?page=1&amp;layout=datalist&amp;toukei=00200521&amp;tstat=000001011777&amp;cycle=0&amp;tclass1=000001011806</t>
    <phoneticPr fontId="1"/>
  </si>
  <si>
    <t xml:space="preserve">常住地又は従業地・通学地による人口（夜間人口・昼間人口）－全国，都道府県，市町村（平成２年～27年） </t>
  </si>
  <si>
    <t>URLにアクセスし、該当する表をダウンロードする。参照する市区町村の行で「昼間人口」「夜間人口」を参照し、昼間人口を夜間人口で割ることで算出する。</t>
    <rPh sb="10" eb="12">
      <t>ガイトウ</t>
    </rPh>
    <rPh sb="14" eb="15">
      <t>ヒョウ</t>
    </rPh>
    <rPh sb="25" eb="27">
      <t>サンショウ</t>
    </rPh>
    <rPh sb="29" eb="31">
      <t>シク</t>
    </rPh>
    <rPh sb="31" eb="33">
      <t>チョウソン</t>
    </rPh>
    <rPh sb="34" eb="35">
      <t>ギョウ</t>
    </rPh>
    <rPh sb="37" eb="39">
      <t>チュウカン</t>
    </rPh>
    <rPh sb="39" eb="41">
      <t>ジンコウ</t>
    </rPh>
    <rPh sb="43" eb="45">
      <t>ヤカン</t>
    </rPh>
    <rPh sb="45" eb="47">
      <t>ジンコウ</t>
    </rPh>
    <rPh sb="49" eb="51">
      <t>サンショウ</t>
    </rPh>
    <rPh sb="53" eb="55">
      <t>チュウカン</t>
    </rPh>
    <rPh sb="55" eb="57">
      <t>ジンコウ</t>
    </rPh>
    <rPh sb="58" eb="60">
      <t>ヤカン</t>
    </rPh>
    <rPh sb="60" eb="62">
      <t>ジンコウ</t>
    </rPh>
    <rPh sb="63" eb="64">
      <t>ワ</t>
    </rPh>
    <rPh sb="68" eb="70">
      <t>サンシュツ</t>
    </rPh>
    <phoneticPr fontId="1"/>
  </si>
  <si>
    <r>
      <t>上記URLの「DB」より、「表示項目</t>
    </r>
    <r>
      <rPr>
        <strike/>
        <sz val="11"/>
        <rFont val="ＭＳ Ｐゴシック"/>
        <family val="3"/>
        <charset val="128"/>
      </rPr>
      <t>を</t>
    </r>
    <r>
      <rPr>
        <sz val="11"/>
        <rFont val="ＭＳ Ｐゴシック"/>
        <family val="3"/>
        <charset val="128"/>
      </rPr>
      <t>選択」を選択する。
「地域」：一度「全解除」とし、そのうえで該当する市区町村のみを選択して「確定」する。データをダウンロードする。
男性：「雇用者　正規の職員・従業員」（AH列）を「雇用者」（AF列）の値で割り、割合を算出する。
女性：「雇用者　正規の職員・従業員」（BD列）を「雇用者」（BB列）の値で割り、割合を算出する。</t>
    </r>
    <rPh sb="23" eb="25">
      <t>センタク</t>
    </rPh>
    <rPh sb="34" eb="36">
      <t>イチド</t>
    </rPh>
    <rPh sb="37" eb="40">
      <t>ゼンカイジョ</t>
    </rPh>
    <rPh sb="49" eb="51">
      <t>ガイトウ</t>
    </rPh>
    <rPh sb="86" eb="88">
      <t>ダンセイ</t>
    </rPh>
    <rPh sb="107" eb="108">
      <t>レツ</t>
    </rPh>
    <rPh sb="111" eb="114">
      <t>コヨウシャ</t>
    </rPh>
    <rPh sb="118" eb="119">
      <t>レツ</t>
    </rPh>
    <rPh sb="121" eb="122">
      <t>アタイ</t>
    </rPh>
    <rPh sb="123" eb="124">
      <t>ワ</t>
    </rPh>
    <rPh sb="126" eb="128">
      <t>ワリアイ</t>
    </rPh>
    <rPh sb="129" eb="131">
      <t>サンシュツ</t>
    </rPh>
    <rPh sb="135" eb="137">
      <t>ジョセイ</t>
    </rPh>
    <phoneticPr fontId="1"/>
  </si>
  <si>
    <t>上記URLにアクセスし、「地域(2015)」のタブにて該当する市区町村を選択する。「労働力人口」と「完全失業者数」についてそれぞれ「20～24歳」から「40歳～44歳」までの5つのデータを足し上げ、後者を前者で割ることで割合を算出する。</t>
    <rPh sb="0" eb="2">
      <t>ジョウキ</t>
    </rPh>
    <rPh sb="13" eb="15">
      <t>チイキ</t>
    </rPh>
    <rPh sb="27" eb="29">
      <t>ガイトウ</t>
    </rPh>
    <rPh sb="31" eb="33">
      <t>シク</t>
    </rPh>
    <rPh sb="33" eb="35">
      <t>チョウソン</t>
    </rPh>
    <rPh sb="36" eb="38">
      <t>センタク</t>
    </rPh>
    <rPh sb="42" eb="45">
      <t>ロウドウリョク</t>
    </rPh>
    <rPh sb="45" eb="47">
      <t>ジンコウ</t>
    </rPh>
    <rPh sb="50" eb="52">
      <t>カンゼン</t>
    </rPh>
    <rPh sb="52" eb="54">
      <t>シツギョウ</t>
    </rPh>
    <rPh sb="54" eb="55">
      <t>シャ</t>
    </rPh>
    <rPh sb="55" eb="56">
      <t>スウ</t>
    </rPh>
    <rPh sb="71" eb="72">
      <t>サイ</t>
    </rPh>
    <rPh sb="78" eb="79">
      <t>サイ</t>
    </rPh>
    <rPh sb="82" eb="83">
      <t>サイ</t>
    </rPh>
    <rPh sb="94" eb="95">
      <t>タ</t>
    </rPh>
    <rPh sb="96" eb="97">
      <t>ア</t>
    </rPh>
    <rPh sb="99" eb="101">
      <t>コウシャ</t>
    </rPh>
    <rPh sb="102" eb="104">
      <t>ゼンシャ</t>
    </rPh>
    <rPh sb="105" eb="106">
      <t>ワ</t>
    </rPh>
    <rPh sb="110" eb="112">
      <t>ワリアイ</t>
    </rPh>
    <rPh sb="113" eb="115">
      <t>サンシュツ</t>
    </rPh>
    <phoneticPr fontId="1"/>
  </si>
  <si>
    <t>総数（住宅に住む一般世帯）</t>
    <phoneticPr fontId="1"/>
  </si>
  <si>
    <t>上記URLより該当するpdfをダウンロードし、p.14～21の市町村別の数値を参照する。</t>
    <rPh sb="0" eb="2">
      <t>ジョウキ</t>
    </rPh>
    <rPh sb="7" eb="9">
      <t>ガイトウ</t>
    </rPh>
    <rPh sb="39" eb="41">
      <t>サンショウ</t>
    </rPh>
    <phoneticPr fontId="1"/>
  </si>
  <si>
    <t>20-44歳
労働力人口</t>
    <rPh sb="5" eb="6">
      <t>サイ</t>
    </rPh>
    <rPh sb="7" eb="10">
      <t>ロウドウリョク</t>
    </rPh>
    <rPh sb="10" eb="12">
      <t>ジンコウ</t>
    </rPh>
    <phoneticPr fontId="1"/>
  </si>
  <si>
    <t>20-44歳
完全失業者数</t>
    <rPh sb="5" eb="6">
      <t>サイ</t>
    </rPh>
    <rPh sb="7" eb="9">
      <t>カンゼン</t>
    </rPh>
    <rPh sb="9" eb="11">
      <t>シツギョウ</t>
    </rPh>
    <rPh sb="11" eb="12">
      <t>シャ</t>
    </rPh>
    <rPh sb="12" eb="13">
      <t>スウ</t>
    </rPh>
    <phoneticPr fontId="1"/>
  </si>
  <si>
    <t>↓番号（地方公共団体コード）を入力すると市町村名および数値が自動的に変わり、右のレーダーチャートに反映されます</t>
    <rPh sb="1" eb="3">
      <t>バンゴウ</t>
    </rPh>
    <rPh sb="4" eb="6">
      <t>チホウ</t>
    </rPh>
    <rPh sb="6" eb="8">
      <t>コウキョウ</t>
    </rPh>
    <rPh sb="8" eb="10">
      <t>ダンタイ</t>
    </rPh>
    <rPh sb="15" eb="17">
      <t>ニュウリョク</t>
    </rPh>
    <rPh sb="20" eb="23">
      <t>シチョウソン</t>
    </rPh>
    <rPh sb="23" eb="24">
      <t>メイ</t>
    </rPh>
    <rPh sb="27" eb="29">
      <t>スウチ</t>
    </rPh>
    <rPh sb="30" eb="33">
      <t>ジドウテキ</t>
    </rPh>
    <rPh sb="34" eb="35">
      <t>カ</t>
    </rPh>
    <rPh sb="38" eb="39">
      <t>ミギ</t>
    </rPh>
    <rPh sb="49" eb="51">
      <t>ハンエイ</t>
    </rPh>
    <phoneticPr fontId="1"/>
  </si>
  <si>
    <t>A.賑わい・生活環境</t>
    <phoneticPr fontId="1"/>
  </si>
  <si>
    <t>B.家族・住生活</t>
  </si>
  <si>
    <t>C.地域・コミュニティ</t>
  </si>
  <si>
    <t>D.医療・保健環境</t>
  </si>
  <si>
    <t>E.子育て支援サービス</t>
  </si>
  <si>
    <t>F.働き方・男女共同参画</t>
  </si>
  <si>
    <t>A1</t>
    <phoneticPr fontId="1"/>
  </si>
  <si>
    <t>駅（最寄り）までの平均所要時間（自転車）</t>
    <phoneticPr fontId="1"/>
  </si>
  <si>
    <t>B1</t>
    <phoneticPr fontId="1"/>
  </si>
  <si>
    <t>B4</t>
    <phoneticPr fontId="1"/>
  </si>
  <si>
    <t>F1</t>
    <phoneticPr fontId="1"/>
  </si>
  <si>
    <t>F2</t>
    <phoneticPr fontId="1"/>
  </si>
  <si>
    <t>F3</t>
    <phoneticPr fontId="1"/>
  </si>
  <si>
    <t>F5</t>
    <phoneticPr fontId="1"/>
  </si>
  <si>
    <t>F6</t>
    <phoneticPr fontId="1"/>
  </si>
  <si>
    <t>通勤時間（家計を主に支える者、中位数）</t>
  </si>
  <si>
    <t>市町村議会議員に占める女性の割合</t>
  </si>
  <si>
    <t>防災会議の構成員に占める女性の割合</t>
  </si>
  <si>
    <t>G.経済・雇用</t>
    <phoneticPr fontId="1"/>
  </si>
  <si>
    <t>G1</t>
    <phoneticPr fontId="1"/>
  </si>
  <si>
    <t>G2</t>
    <phoneticPr fontId="1"/>
  </si>
  <si>
    <t>一般世帯数</t>
    <phoneticPr fontId="1"/>
  </si>
  <si>
    <t>３世代世帯数</t>
    <rPh sb="5" eb="6">
      <t>スウ</t>
    </rPh>
    <phoneticPr fontId="1"/>
  </si>
  <si>
    <t>課税対象所得</t>
    <phoneticPr fontId="1"/>
  </si>
  <si>
    <t>所得割の納税義務者数</t>
  </si>
  <si>
    <t>夜間人口</t>
    <rPh sb="0" eb="2">
      <t>ヤカン</t>
    </rPh>
    <rPh sb="2" eb="4">
      <t>ジンコウ</t>
    </rPh>
    <phoneticPr fontId="1"/>
  </si>
  <si>
    <t>昼間人口</t>
    <rPh sb="0" eb="2">
      <t>チュウカン</t>
    </rPh>
    <rPh sb="2" eb="4">
      <t>ジンコウ</t>
    </rPh>
    <phoneticPr fontId="1"/>
  </si>
  <si>
    <t>女性労働力人口 （20-44歳）</t>
    <rPh sb="5" eb="7">
      <t>ジンコウ</t>
    </rPh>
    <phoneticPr fontId="1"/>
  </si>
  <si>
    <t>女性第３次産業従事者（20-44歳）</t>
    <phoneticPr fontId="1"/>
  </si>
  <si>
    <t xml:space="preserve">住宅に住む一般世帯数（世帯主15-64歳） </t>
    <phoneticPr fontId="1"/>
  </si>
  <si>
    <t>上記URLにアクセスし、「表示項目を選択」する。
「表彰項目」：「一般世帯数」のみを選択し「確定」する。
「家族類型‗2015」：「総数（家族類型）」のみを選択し「確定」する。
「年齢‗2015」：「うち15～64歳」のみを選択し「確定」する。
「住居の種類・住宅の所有の関係_2015」：「うち住宅に住む一般世帯」及び「主世帯　持ち家」のみ選択し「確定」する。
「男女別‗2015」：「総数（男女別）」のみ選択し「確定」する。
「地域（2015）」：該当する市区町村を選択して「確定」する。
「確定」してデータをダウンロードする。</t>
    <rPh sb="13" eb="15">
      <t>ヒョウジ</t>
    </rPh>
    <rPh sb="15" eb="17">
      <t>コウモク</t>
    </rPh>
    <rPh sb="18" eb="20">
      <t>センタク</t>
    </rPh>
    <rPh sb="26" eb="28">
      <t>ヒョウショウ</t>
    </rPh>
    <rPh sb="28" eb="30">
      <t>コウモク</t>
    </rPh>
    <rPh sb="33" eb="35">
      <t>イッパン</t>
    </rPh>
    <rPh sb="35" eb="37">
      <t>セタイ</t>
    </rPh>
    <rPh sb="37" eb="38">
      <t>スウ</t>
    </rPh>
    <rPh sb="42" eb="44">
      <t>センタク</t>
    </rPh>
    <rPh sb="46" eb="48">
      <t>カクテイ</t>
    </rPh>
    <rPh sb="54" eb="56">
      <t>カゾク</t>
    </rPh>
    <rPh sb="56" eb="58">
      <t>ルイケイ</t>
    </rPh>
    <rPh sb="66" eb="68">
      <t>ソウスウ</t>
    </rPh>
    <rPh sb="69" eb="71">
      <t>カゾク</t>
    </rPh>
    <rPh sb="71" eb="73">
      <t>ルイケイ</t>
    </rPh>
    <rPh sb="78" eb="80">
      <t>センタク</t>
    </rPh>
    <rPh sb="82" eb="84">
      <t>カクテイ</t>
    </rPh>
    <rPh sb="90" eb="92">
      <t>ネンレイ</t>
    </rPh>
    <rPh sb="107" eb="108">
      <t>サイ</t>
    </rPh>
    <rPh sb="112" eb="114">
      <t>センタク</t>
    </rPh>
    <rPh sb="116" eb="118">
      <t>カクテイ</t>
    </rPh>
    <rPh sb="148" eb="150">
      <t>ジュウタク</t>
    </rPh>
    <rPh sb="151" eb="152">
      <t>ス</t>
    </rPh>
    <rPh sb="153" eb="155">
      <t>イッパン</t>
    </rPh>
    <rPh sb="155" eb="157">
      <t>セタイ</t>
    </rPh>
    <rPh sb="158" eb="159">
      <t>オヨ</t>
    </rPh>
    <rPh sb="161" eb="162">
      <t>シュ</t>
    </rPh>
    <rPh sb="162" eb="164">
      <t>セタイ</t>
    </rPh>
    <rPh sb="165" eb="166">
      <t>モ</t>
    </rPh>
    <rPh sb="167" eb="168">
      <t>イエ</t>
    </rPh>
    <rPh sb="171" eb="173">
      <t>センタク</t>
    </rPh>
    <rPh sb="175" eb="177">
      <t>カクテイ</t>
    </rPh>
    <rPh sb="183" eb="185">
      <t>ダンジョ</t>
    </rPh>
    <rPh sb="185" eb="186">
      <t>ベツ</t>
    </rPh>
    <rPh sb="194" eb="196">
      <t>ソウスウ</t>
    </rPh>
    <rPh sb="197" eb="199">
      <t>ダンジョ</t>
    </rPh>
    <rPh sb="199" eb="200">
      <t>ベツ</t>
    </rPh>
    <rPh sb="204" eb="206">
      <t>センタク</t>
    </rPh>
    <rPh sb="208" eb="210">
      <t>カクテイ</t>
    </rPh>
    <rPh sb="216" eb="218">
      <t>チイキ</t>
    </rPh>
    <rPh sb="226" eb="228">
      <t>ガイトウ</t>
    </rPh>
    <rPh sb="230" eb="232">
      <t>シク</t>
    </rPh>
    <rPh sb="232" eb="234">
      <t>チョウソン</t>
    </rPh>
    <rPh sb="235" eb="237">
      <t>センタク</t>
    </rPh>
    <rPh sb="240" eb="242">
      <t>カクテイ</t>
    </rPh>
    <rPh sb="248" eb="250">
      <t>カクテイ</t>
    </rPh>
    <phoneticPr fontId="1"/>
  </si>
  <si>
    <t>URLにアクセスし、所属する都道府県を選択する。上記の該当する表をダウンロードし、該当する市区町村の女性の労働力人口(AK列)及び非労働力人口（AR列）の「20～24歳」から「40～44歳」までの数値を足し合わせて算出する。</t>
    <rPh sb="10" eb="12">
      <t>ショゾク</t>
    </rPh>
    <rPh sb="14" eb="18">
      <t>トドウフケン</t>
    </rPh>
    <rPh sb="19" eb="21">
      <t>センタク</t>
    </rPh>
    <rPh sb="24" eb="26">
      <t>ジョウキ</t>
    </rPh>
    <rPh sb="27" eb="29">
      <t>ガイトウ</t>
    </rPh>
    <rPh sb="31" eb="32">
      <t>ヒョウ</t>
    </rPh>
    <rPh sb="41" eb="43">
      <t>ガイトウ</t>
    </rPh>
    <rPh sb="45" eb="47">
      <t>シク</t>
    </rPh>
    <rPh sb="47" eb="49">
      <t>チョウソン</t>
    </rPh>
    <rPh sb="50" eb="52">
      <t>ジョセイ</t>
    </rPh>
    <rPh sb="61" eb="62">
      <t>レツ</t>
    </rPh>
    <rPh sb="63" eb="64">
      <t>オヨ</t>
    </rPh>
    <rPh sb="65" eb="66">
      <t>ヒ</t>
    </rPh>
    <rPh sb="66" eb="69">
      <t>ロウドウリョク</t>
    </rPh>
    <rPh sb="69" eb="71">
      <t>ジンコウ</t>
    </rPh>
    <rPh sb="74" eb="75">
      <t>レツ</t>
    </rPh>
    <rPh sb="83" eb="84">
      <t>サイ</t>
    </rPh>
    <rPh sb="93" eb="94">
      <t>サイ</t>
    </rPh>
    <rPh sb="98" eb="100">
      <t>スウチ</t>
    </rPh>
    <rPh sb="101" eb="102">
      <t>タ</t>
    </rPh>
    <rPh sb="103" eb="104">
      <t>ア</t>
    </rPh>
    <rPh sb="107" eb="109">
      <t>サンシュツ</t>
    </rPh>
    <phoneticPr fontId="1"/>
  </si>
  <si>
    <t>URLにアクセスし、所属する都道府県を選択する。上記の該当する表をダウンロードし、該当する市区町村の女性の労働力人口(AK列)のうち、「20～24歳」から「40～44歳」までの数値を足し合わせて算出する。</t>
    <rPh sb="10" eb="12">
      <t>ショゾク</t>
    </rPh>
    <rPh sb="14" eb="18">
      <t>トドウフケン</t>
    </rPh>
    <rPh sb="19" eb="21">
      <t>センタク</t>
    </rPh>
    <rPh sb="24" eb="26">
      <t>ジョウキ</t>
    </rPh>
    <rPh sb="27" eb="29">
      <t>ガイトウ</t>
    </rPh>
    <rPh sb="31" eb="32">
      <t>ヒョウ</t>
    </rPh>
    <rPh sb="41" eb="43">
      <t>ガイトウ</t>
    </rPh>
    <rPh sb="45" eb="47">
      <t>シク</t>
    </rPh>
    <rPh sb="47" eb="49">
      <t>チョウソン</t>
    </rPh>
    <rPh sb="50" eb="52">
      <t>ジョセイ</t>
    </rPh>
    <rPh sb="61" eb="62">
      <t>レツ</t>
    </rPh>
    <rPh sb="73" eb="74">
      <t>サイ</t>
    </rPh>
    <rPh sb="83" eb="84">
      <t>サイ</t>
    </rPh>
    <rPh sb="88" eb="90">
      <t>スウチ</t>
    </rPh>
    <rPh sb="91" eb="92">
      <t>タ</t>
    </rPh>
    <rPh sb="93" eb="94">
      <t>ア</t>
    </rPh>
    <rPh sb="97" eb="99">
      <t>サンシュツ</t>
    </rPh>
    <phoneticPr fontId="1"/>
  </si>
  <si>
    <t>女性15歳以上人口（労働力状態「不詳」を除く） （20-44歳）</t>
    <rPh sb="4" eb="5">
      <t>サイ</t>
    </rPh>
    <rPh sb="5" eb="7">
      <t>イジョウ</t>
    </rPh>
    <rPh sb="7" eb="9">
      <t>ジンコウ</t>
    </rPh>
    <rPh sb="13" eb="15">
      <t>ジョウタイ</t>
    </rPh>
    <rPh sb="16" eb="18">
      <t>フショウ</t>
    </rPh>
    <rPh sb="20" eb="21">
      <t>ノゾ</t>
    </rPh>
    <phoneticPr fontId="1"/>
  </si>
  <si>
    <t>女性15歳以上就業者数（20-44歳）</t>
    <rPh sb="0" eb="2">
      <t>ジョセイ</t>
    </rPh>
    <rPh sb="4" eb="7">
      <t>サイイジョウ</t>
    </rPh>
    <rPh sb="7" eb="10">
      <t>シュウギョウシャ</t>
    </rPh>
    <rPh sb="10" eb="11">
      <t>スウ</t>
    </rPh>
    <rPh sb="17" eb="18">
      <t>サイ</t>
    </rPh>
    <phoneticPr fontId="1"/>
  </si>
  <si>
    <t>持ち家に住む一般世帯数（世帯主15-64歳）</t>
    <rPh sb="4" eb="5">
      <t>ス</t>
    </rPh>
    <rPh sb="6" eb="8">
      <t>イッパン</t>
    </rPh>
    <rPh sb="8" eb="10">
      <t>セタイ</t>
    </rPh>
    <rPh sb="10" eb="11">
      <t>スウ</t>
    </rPh>
    <phoneticPr fontId="1"/>
  </si>
  <si>
    <t>上記URLにアクセスし、都道府県結果から所属する都道府県を選択する。
参照した表からデータを取得する。
該当する市区町村の「総数（世帯の家族類型）」の「3世代世帯数」及び「一般世帯数」を参照する。</t>
    <rPh sb="0" eb="2">
      <t>ジョウキ</t>
    </rPh>
    <rPh sb="12" eb="16">
      <t>トドウフケン</t>
    </rPh>
    <rPh sb="16" eb="18">
      <t>ケッカ</t>
    </rPh>
    <rPh sb="20" eb="22">
      <t>ショゾク</t>
    </rPh>
    <rPh sb="24" eb="28">
      <t>トドウフケン</t>
    </rPh>
    <rPh sb="29" eb="31">
      <t>センタク</t>
    </rPh>
    <rPh sb="35" eb="37">
      <t>サンショウ</t>
    </rPh>
    <rPh sb="39" eb="40">
      <t>ヒョウ</t>
    </rPh>
    <rPh sb="46" eb="48">
      <t>シュトク</t>
    </rPh>
    <rPh sb="52" eb="54">
      <t>ガイトウ</t>
    </rPh>
    <rPh sb="56" eb="58">
      <t>シク</t>
    </rPh>
    <rPh sb="58" eb="60">
      <t>チョウソン</t>
    </rPh>
    <rPh sb="77" eb="79">
      <t>セダイ</t>
    </rPh>
    <rPh sb="79" eb="81">
      <t>セタイ</t>
    </rPh>
    <rPh sb="81" eb="82">
      <t>スウ</t>
    </rPh>
    <rPh sb="83" eb="84">
      <t>オヨ</t>
    </rPh>
    <rPh sb="86" eb="88">
      <t>イッパン</t>
    </rPh>
    <rPh sb="88" eb="90">
      <t>セタイ</t>
    </rPh>
    <rPh sb="90" eb="91">
      <t>スウ</t>
    </rPh>
    <rPh sb="93" eb="95">
      <t>サンショウ</t>
    </rPh>
    <phoneticPr fontId="1"/>
  </si>
  <si>
    <r>
      <t>↓番号（地方公共団体コード）を入力すると市町村名および数値が自動的に変わり、</t>
    </r>
    <r>
      <rPr>
        <sz val="9"/>
        <color theme="1"/>
        <rFont val="ＭＳ Ｐゴシック"/>
        <family val="3"/>
        <charset val="128"/>
        <scheme val="minor"/>
      </rPr>
      <t>「分野別レーダーチャート」シートのレーダーチャートに反映されます</t>
    </r>
    <rPh sb="1" eb="3">
      <t>バンゴウ</t>
    </rPh>
    <rPh sb="4" eb="6">
      <t>チホウ</t>
    </rPh>
    <rPh sb="6" eb="8">
      <t>コウキョウ</t>
    </rPh>
    <rPh sb="8" eb="10">
      <t>ダンタイ</t>
    </rPh>
    <rPh sb="15" eb="17">
      <t>ニュウリョク</t>
    </rPh>
    <rPh sb="20" eb="23">
      <t>シチョウソン</t>
    </rPh>
    <rPh sb="23" eb="24">
      <t>メイ</t>
    </rPh>
    <rPh sb="27" eb="29">
      <t>スウチ</t>
    </rPh>
    <rPh sb="30" eb="33">
      <t>ジドウテキ</t>
    </rPh>
    <rPh sb="34" eb="35">
      <t>カ</t>
    </rPh>
    <rPh sb="39" eb="41">
      <t>ブンヤ</t>
    </rPh>
    <rPh sb="41" eb="42">
      <t>ベツ</t>
    </rPh>
    <rPh sb="64" eb="66">
      <t>ハンエイ</t>
    </rPh>
    <phoneticPr fontId="1"/>
  </si>
  <si>
    <t>「行政入力情報」の「主たる事務所の所在地」欄は当該都道府県を選択し、「活動分野」欄で「子どもの健全育成」にチェックし、検索する。検索結果画面の「行政情報入力ダウンロード」をクリックしてダウンロードしたファイルについて、住所（C列）でソートして、市町村別にカウントする。
※住所によるソートの方法
①１行目を選択⇒②フィルターをかける⇒③参照する市区町村名で検索</t>
    <rPh sb="137" eb="139">
      <t>ジュウショ</t>
    </rPh>
    <rPh sb="146" eb="148">
      <t>ホウホウ</t>
    </rPh>
    <rPh sb="151" eb="153">
      <t>ギョウメ</t>
    </rPh>
    <rPh sb="154" eb="156">
      <t>センタク</t>
    </rPh>
    <rPh sb="169" eb="171">
      <t>サンショウ</t>
    </rPh>
    <rPh sb="173" eb="175">
      <t>シク</t>
    </rPh>
    <rPh sb="175" eb="177">
      <t>チョウソン</t>
    </rPh>
    <rPh sb="177" eb="178">
      <t>メイ</t>
    </rPh>
    <rPh sb="179" eb="181">
      <t>ケンサク</t>
    </rPh>
    <phoneticPr fontId="1"/>
  </si>
  <si>
    <r>
      <t>平成</t>
    </r>
    <r>
      <rPr>
        <sz val="10.5"/>
        <color theme="1"/>
        <rFont val="Arial"/>
        <family val="2"/>
      </rPr>
      <t>28</t>
    </r>
    <r>
      <rPr>
        <sz val="10.5"/>
        <color theme="1"/>
        <rFont val="ＭＳ Ｐゴシック"/>
        <family val="3"/>
        <charset val="128"/>
        <scheme val="minor"/>
      </rPr>
      <t>年経済センサス－活動調査</t>
    </r>
  </si>
  <si>
    <t>比率算出に用いる分母人口</t>
    <rPh sb="0" eb="2">
      <t>ヒリツ</t>
    </rPh>
    <rPh sb="2" eb="4">
      <t>サンシュツ</t>
    </rPh>
    <rPh sb="5" eb="6">
      <t>モチ</t>
    </rPh>
    <rPh sb="8" eb="10">
      <t>ブンボ</t>
    </rPh>
    <rPh sb="10" eb="12">
      <t>ジンコウ</t>
    </rPh>
    <phoneticPr fontId="1"/>
  </si>
  <si>
    <t>http://www.soumu.go.jp/main_sosiki/jichi_zeisei/czaisei/czaisei_seido/ichiran09_18.html</t>
    <phoneticPr fontId="1"/>
  </si>
  <si>
    <r>
      <rPr>
        <b/>
        <u/>
        <sz val="11"/>
        <rFont val="ＭＳ Ｐゴシック"/>
        <family val="3"/>
        <charset val="128"/>
      </rPr>
      <t>市町村別内訳</t>
    </r>
    <r>
      <rPr>
        <sz val="11"/>
        <rFont val="ＭＳ Ｐゴシック"/>
        <family val="3"/>
        <charset val="128"/>
      </rPr>
      <t xml:space="preserve">
第11表　課税標準額段階別平成30年度分所得割額等に関する調（合計）
(所得割納税義務者数・課税対象所得・課税標準額・所得割額）</t>
    </r>
    <rPh sb="0" eb="3">
      <t>シチョウソン</t>
    </rPh>
    <rPh sb="3" eb="4">
      <t>ベツ</t>
    </rPh>
    <rPh sb="4" eb="6">
      <t>ウチワケ</t>
    </rPh>
    <rPh sb="7" eb="8">
      <t>ダイ</t>
    </rPh>
    <rPh sb="10" eb="11">
      <t>ヒョウ</t>
    </rPh>
    <rPh sb="12" eb="14">
      <t>カゼイ</t>
    </rPh>
    <rPh sb="14" eb="16">
      <t>ヒョウジュン</t>
    </rPh>
    <rPh sb="16" eb="17">
      <t>ガク</t>
    </rPh>
    <rPh sb="17" eb="19">
      <t>ダンカイ</t>
    </rPh>
    <rPh sb="19" eb="20">
      <t>ベツ</t>
    </rPh>
    <rPh sb="20" eb="22">
      <t>ヘイセイ</t>
    </rPh>
    <rPh sb="24" eb="26">
      <t>ネンド</t>
    </rPh>
    <rPh sb="26" eb="27">
      <t>ブン</t>
    </rPh>
    <rPh sb="27" eb="29">
      <t>ショトク</t>
    </rPh>
    <rPh sb="29" eb="30">
      <t>ワリ</t>
    </rPh>
    <rPh sb="30" eb="32">
      <t>ガクナド</t>
    </rPh>
    <rPh sb="33" eb="34">
      <t>カン</t>
    </rPh>
    <rPh sb="36" eb="37">
      <t>チョウ</t>
    </rPh>
    <rPh sb="38" eb="40">
      <t>ゴウケイ</t>
    </rPh>
    <rPh sb="43" eb="45">
      <t>ショトク</t>
    </rPh>
    <rPh sb="45" eb="46">
      <t>ワリ</t>
    </rPh>
    <rPh sb="46" eb="48">
      <t>ノウゼイ</t>
    </rPh>
    <rPh sb="48" eb="50">
      <t>ギム</t>
    </rPh>
    <rPh sb="50" eb="51">
      <t>シャ</t>
    </rPh>
    <rPh sb="51" eb="52">
      <t>スウ</t>
    </rPh>
    <rPh sb="53" eb="55">
      <t>カゼイ</t>
    </rPh>
    <rPh sb="55" eb="57">
      <t>タイショウ</t>
    </rPh>
    <rPh sb="57" eb="59">
      <t>ショトク</t>
    </rPh>
    <rPh sb="60" eb="62">
      <t>カゼイ</t>
    </rPh>
    <rPh sb="62" eb="64">
      <t>ヒョウジュン</t>
    </rPh>
    <rPh sb="64" eb="65">
      <t>ガク</t>
    </rPh>
    <rPh sb="66" eb="68">
      <t>ショトク</t>
    </rPh>
    <rPh sb="68" eb="69">
      <t>ワリ</t>
    </rPh>
    <rPh sb="69" eb="70">
      <t>ガク</t>
    </rPh>
    <phoneticPr fontId="1"/>
  </si>
  <si>
    <t xml:space="preserve">第10表　資本金階級(10区分)別会社企業数，事業所数，男女別従業者数及び常用雇用者数―全国，都道府県，郡・支庁等，市区町村，大都市圏 </t>
    <rPh sb="0" eb="1">
      <t>ダイ</t>
    </rPh>
    <rPh sb="3" eb="4">
      <t>ヒョウ</t>
    </rPh>
    <phoneticPr fontId="1"/>
  </si>
  <si>
    <t>ver1.0</t>
    <phoneticPr fontId="1"/>
  </si>
  <si>
    <t>ver1.0</t>
    <phoneticPr fontId="1"/>
  </si>
  <si>
    <t>ver1.0</t>
    <phoneticPr fontId="1"/>
  </si>
  <si>
    <t>ver1.0</t>
    <phoneticPr fontId="1"/>
  </si>
  <si>
    <t>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</si>
</sst>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8" formatCode="&quot;¥&quot;#,##0.00;[Red]&quot;¥&quot;\-#,##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 numFmtId="177" formatCode="0.0_ "/>
    <numFmt numFmtId="178" formatCode="#,##0.0_ "/>
    <numFmt numFmtId="179" formatCode="0.00_ "/>
    <numFmt numFmtId="180" formatCode="0.0_);[Red]\(0.0\)"/>
    <numFmt numFmtId="181" formatCode="#,##0_ "/>
    <numFmt numFmtId="182" formatCode="0_ "/>
    <numFmt numFmtId="183" formatCode="#,##0_);[Red]\(#,##0\)"/>
    <numFmt numFmtId="184" formatCode="#,##0.0_);[Red]\(#,##0.0\)"/>
    <numFmt numFmtId="185" formatCode="#,##0.0;[Red]\-#,##0.0"/>
  </numFmts>
  <fonts count="86">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ゴシック"/>
      <family val="2"/>
      <charset val="128"/>
    </font>
    <font>
      <sz val="11"/>
      <name val="ＭＳ 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scheme val="minor"/>
    </font>
    <font>
      <sz val="9"/>
      <color rgb="FFFF0000"/>
      <name val="ＭＳ Ｐゴシック"/>
      <family val="3"/>
      <charset val="128"/>
      <scheme val="minor"/>
    </font>
    <font>
      <sz val="11"/>
      <color indexed="8"/>
      <name val="ＭＳ Ｐゴシック"/>
      <family val="2"/>
      <scheme val="minor"/>
    </font>
    <font>
      <sz val="9"/>
      <name val="ＭＳ Ｐゴシック"/>
      <family val="3"/>
      <charset val="128"/>
      <scheme val="minor"/>
    </font>
    <font>
      <sz val="11"/>
      <color rgb="FF000000"/>
      <name val="ＭＳ Ｐゴシック"/>
      <family val="3"/>
      <charset val="128"/>
    </font>
    <font>
      <sz val="8"/>
      <name val="ＭＳ ゴシック"/>
      <family val="3"/>
      <charset val="128"/>
    </font>
    <font>
      <sz val="9"/>
      <name val="ＭＳ ゴシック"/>
      <family val="3"/>
      <charset val="128"/>
    </font>
    <font>
      <sz val="9"/>
      <color indexed="8"/>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name val="ＭＳ Ｐゴシック"/>
      <family val="2"/>
      <charset val="128"/>
      <scheme val="minor"/>
    </font>
    <font>
      <sz val="11"/>
      <color theme="1"/>
      <name val="ＭＳ Ｐゴシック"/>
      <family val="2"/>
      <scheme val="minor"/>
    </font>
    <font>
      <b/>
      <sz val="11"/>
      <name val="明朝"/>
      <family val="1"/>
      <charset val="128"/>
    </font>
    <font>
      <sz val="11"/>
      <name val="明朝"/>
      <family val="1"/>
      <charset val="128"/>
    </font>
    <font>
      <sz val="11"/>
      <name val="明朝"/>
      <family val="3"/>
      <charset val="128"/>
    </font>
    <font>
      <sz val="12"/>
      <name val="ＭＳ 明朝"/>
      <family val="1"/>
      <charset val="128"/>
    </font>
    <font>
      <sz val="11"/>
      <name val="ＭＳ 明朝"/>
      <family val="1"/>
      <charset val="128"/>
    </font>
    <font>
      <sz val="11"/>
      <color theme="1"/>
      <name val="ＭＳ Ｐゴシック"/>
      <family val="3"/>
      <charset val="128"/>
    </font>
    <font>
      <sz val="10"/>
      <name val="ＭＳ 明朝"/>
      <family val="1"/>
      <charset val="128"/>
    </font>
    <font>
      <sz val="10"/>
      <color theme="1"/>
      <name val="ＭＳ 明朝"/>
      <family val="1"/>
      <charset val="128"/>
    </font>
    <font>
      <sz val="11"/>
      <color indexed="8"/>
      <name val="ＭＳ Ｐゴシック"/>
      <family val="3"/>
      <charset val="128"/>
    </font>
    <font>
      <sz val="10"/>
      <color theme="0"/>
      <name val="ＭＳ 明朝"/>
      <family val="1"/>
      <charset val="128"/>
    </font>
    <font>
      <sz val="11"/>
      <color indexed="9"/>
      <name val="ＭＳ Ｐゴシック"/>
      <family val="3"/>
      <charset val="128"/>
    </font>
    <font>
      <sz val="10"/>
      <name val="Arial"/>
      <family val="2"/>
    </font>
    <font>
      <sz val="11"/>
      <name val="ＭＳ Ｐゴシック"/>
      <family val="3"/>
    </font>
    <font>
      <b/>
      <sz val="18"/>
      <color indexed="56"/>
      <name val="ＭＳ Ｐゴシック"/>
      <family val="3"/>
      <charset val="128"/>
    </font>
    <font>
      <b/>
      <sz val="10"/>
      <color theme="0"/>
      <name val="ＭＳ 明朝"/>
      <family val="1"/>
      <charset val="128"/>
    </font>
    <font>
      <b/>
      <sz val="11"/>
      <color indexed="9"/>
      <name val="ＭＳ Ｐゴシック"/>
      <family val="3"/>
      <charset val="128"/>
    </font>
    <font>
      <sz val="10"/>
      <color rgb="FF9C6500"/>
      <name val="ＭＳ 明朝"/>
      <family val="1"/>
      <charset val="128"/>
    </font>
    <font>
      <sz val="11"/>
      <color indexed="60"/>
      <name val="ＭＳ Ｐゴシック"/>
      <family val="3"/>
      <charset val="128"/>
    </font>
    <font>
      <sz val="10"/>
      <color rgb="FFFA7D00"/>
      <name val="ＭＳ 明朝"/>
      <family val="1"/>
      <charset val="128"/>
    </font>
    <font>
      <sz val="11"/>
      <color indexed="52"/>
      <name val="ＭＳ Ｐゴシック"/>
      <family val="3"/>
      <charset val="128"/>
    </font>
    <font>
      <sz val="10"/>
      <color rgb="FF9C0006"/>
      <name val="ＭＳ 明朝"/>
      <family val="1"/>
      <charset val="128"/>
    </font>
    <font>
      <sz val="11"/>
      <color indexed="20"/>
      <name val="ＭＳ Ｐゴシック"/>
      <family val="3"/>
      <charset val="128"/>
    </font>
    <font>
      <b/>
      <sz val="10"/>
      <color rgb="FFFA7D00"/>
      <name val="ＭＳ 明朝"/>
      <family val="1"/>
      <charset val="128"/>
    </font>
    <font>
      <b/>
      <sz val="11"/>
      <color indexed="52"/>
      <name val="ＭＳ Ｐゴシック"/>
      <family val="3"/>
      <charset val="128"/>
    </font>
    <font>
      <sz val="10"/>
      <color rgb="FFFF0000"/>
      <name val="ＭＳ 明朝"/>
      <family val="1"/>
      <charset val="128"/>
    </font>
    <font>
      <sz val="11"/>
      <color indexed="10"/>
      <name val="ＭＳ Ｐゴシック"/>
      <family val="3"/>
      <charset val="128"/>
    </font>
    <font>
      <b/>
      <sz val="15"/>
      <color theme="3"/>
      <name val="ＭＳ 明朝"/>
      <family val="1"/>
      <charset val="128"/>
    </font>
    <font>
      <b/>
      <sz val="15"/>
      <color indexed="56"/>
      <name val="ＭＳ Ｐゴシック"/>
      <family val="3"/>
      <charset val="128"/>
    </font>
    <font>
      <b/>
      <sz val="13"/>
      <color theme="3"/>
      <name val="ＭＳ 明朝"/>
      <family val="1"/>
      <charset val="128"/>
    </font>
    <font>
      <b/>
      <sz val="13"/>
      <color indexed="56"/>
      <name val="ＭＳ Ｐゴシック"/>
      <family val="3"/>
      <charset val="128"/>
    </font>
    <font>
      <b/>
      <sz val="11"/>
      <color theme="3"/>
      <name val="ＭＳ 明朝"/>
      <family val="1"/>
      <charset val="128"/>
    </font>
    <font>
      <b/>
      <sz val="11"/>
      <color indexed="56"/>
      <name val="ＭＳ Ｐゴシック"/>
      <family val="3"/>
      <charset val="128"/>
    </font>
    <font>
      <b/>
      <sz val="10"/>
      <color theme="1"/>
      <name val="ＭＳ 明朝"/>
      <family val="1"/>
      <charset val="128"/>
    </font>
    <font>
      <b/>
      <sz val="11"/>
      <color indexed="8"/>
      <name val="ＭＳ Ｐゴシック"/>
      <family val="3"/>
      <charset val="128"/>
    </font>
    <font>
      <b/>
      <sz val="10"/>
      <color rgb="FF3F3F3F"/>
      <name val="ＭＳ 明朝"/>
      <family val="1"/>
      <charset val="128"/>
    </font>
    <font>
      <b/>
      <sz val="11"/>
      <color indexed="63"/>
      <name val="ＭＳ Ｐゴシック"/>
      <family val="3"/>
      <charset val="128"/>
    </font>
    <font>
      <i/>
      <sz val="10"/>
      <color rgb="FF7F7F7F"/>
      <name val="ＭＳ 明朝"/>
      <family val="1"/>
      <charset val="128"/>
    </font>
    <font>
      <i/>
      <sz val="11"/>
      <color indexed="23"/>
      <name val="ＭＳ Ｐゴシック"/>
      <family val="3"/>
      <charset val="128"/>
    </font>
    <font>
      <sz val="10"/>
      <color rgb="FF3F3F76"/>
      <name val="ＭＳ 明朝"/>
      <family val="1"/>
      <charset val="128"/>
    </font>
    <font>
      <sz val="11"/>
      <color indexed="62"/>
      <name val="ＭＳ Ｐゴシック"/>
      <family val="3"/>
      <charset val="128"/>
    </font>
    <font>
      <sz val="10"/>
      <color theme="1"/>
      <name val="ＭＳ ゴシック"/>
      <family val="3"/>
      <charset val="128"/>
    </font>
    <font>
      <sz val="11"/>
      <color theme="1"/>
      <name val="HGｺﾞｼｯｸM"/>
      <family val="2"/>
      <charset val="128"/>
    </font>
    <font>
      <sz val="10"/>
      <color rgb="FF006100"/>
      <name val="ＭＳ 明朝"/>
      <family val="1"/>
      <charset val="128"/>
    </font>
    <font>
      <sz val="11"/>
      <color indexed="17"/>
      <name val="ＭＳ Ｐゴシック"/>
      <family val="3"/>
      <charset val="128"/>
    </font>
    <font>
      <sz val="8"/>
      <name val="ＭＳ Ｐゴシック"/>
      <family val="3"/>
      <charset val="128"/>
      <scheme val="minor"/>
    </font>
    <font>
      <b/>
      <sz val="11"/>
      <color theme="1"/>
      <name val="ＭＳ Ｐゴシック"/>
      <family val="3"/>
      <charset val="128"/>
      <scheme val="minor"/>
    </font>
    <font>
      <sz val="11"/>
      <color theme="0"/>
      <name val="ＭＳ Ｐゴシック"/>
      <family val="2"/>
      <charset val="128"/>
      <scheme val="minor"/>
    </font>
    <font>
      <sz val="11"/>
      <name val="ＭＳ Ｐゴシック"/>
      <family val="2"/>
      <charset val="128"/>
      <scheme val="minor"/>
    </font>
    <font>
      <sz val="9"/>
      <name val="ＭＳ Ｐゴシック"/>
      <family val="2"/>
      <charset val="128"/>
      <scheme val="minor"/>
    </font>
    <font>
      <sz val="11"/>
      <name val="ＭＳ Ｐゴシック"/>
      <family val="2"/>
      <scheme val="minor"/>
    </font>
    <font>
      <sz val="8.5"/>
      <name val="ＭＳ 明朝"/>
      <family val="1"/>
      <charset val="128"/>
    </font>
    <font>
      <sz val="10"/>
      <name val="ＭＳ Ｐゴシック"/>
      <family val="3"/>
      <charset val="128"/>
      <scheme val="minor"/>
    </font>
    <font>
      <b/>
      <sz val="11"/>
      <name val="ＭＳ Ｐゴシック"/>
      <family val="3"/>
      <charset val="128"/>
      <scheme val="minor"/>
    </font>
    <font>
      <sz val="8"/>
      <name val="ＭＳ Ｐゴシック"/>
      <family val="2"/>
      <charset val="128"/>
      <scheme val="minor"/>
    </font>
    <font>
      <b/>
      <sz val="12"/>
      <color theme="1"/>
      <name val="ＭＳ Ｐゴシック"/>
      <family val="3"/>
      <charset val="128"/>
      <scheme val="minor"/>
    </font>
    <font>
      <u/>
      <sz val="11"/>
      <color theme="10"/>
      <name val="ＭＳ Ｐゴシック"/>
      <family val="2"/>
      <charset val="128"/>
      <scheme val="minor"/>
    </font>
    <font>
      <u/>
      <sz val="10"/>
      <color theme="10"/>
      <name val="ＭＳ Ｐゴシック"/>
      <family val="3"/>
      <charset val="128"/>
    </font>
    <font>
      <sz val="10"/>
      <color theme="1"/>
      <name val="ＭＳ Ｐゴシック"/>
      <family val="3"/>
      <charset val="128"/>
    </font>
    <font>
      <sz val="11"/>
      <color rgb="FF333333"/>
      <name val="ＭＳ Ｐゴシック"/>
      <family val="3"/>
      <charset val="128"/>
    </font>
    <font>
      <u/>
      <sz val="11"/>
      <color theme="10"/>
      <name val="ＭＳ Ｐゴシック"/>
      <family val="3"/>
      <charset val="128"/>
    </font>
    <font>
      <strike/>
      <sz val="11"/>
      <name val="ＭＳ Ｐゴシック"/>
      <family val="3"/>
      <charset val="128"/>
    </font>
    <font>
      <sz val="10.5"/>
      <color theme="1"/>
      <name val="ＭＳ Ｐゴシック"/>
      <family val="3"/>
      <charset val="128"/>
      <scheme val="minor"/>
    </font>
    <font>
      <sz val="10.5"/>
      <color theme="1"/>
      <name val="Arial"/>
      <family val="2"/>
    </font>
    <font>
      <b/>
      <u/>
      <sz val="11"/>
      <name val="ＭＳ Ｐゴシック"/>
      <family val="3"/>
      <charset val="128"/>
    </font>
  </fonts>
  <fills count="61">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2"/>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indexed="64"/>
      </right>
      <top style="thin">
        <color theme="0"/>
      </top>
      <bottom style="thin">
        <color theme="0"/>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theme="0"/>
      </top>
      <bottom style="thin">
        <color theme="0"/>
      </bottom>
      <diagonal/>
    </border>
  </borders>
  <cellStyleXfs count="33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4" fillId="0" borderId="0">
      <alignment vertical="center"/>
    </xf>
    <xf numFmtId="0" fontId="6" fillId="0" borderId="0">
      <alignment vertical="center"/>
    </xf>
    <xf numFmtId="0" fontId="7" fillId="0" borderId="0"/>
    <xf numFmtId="0" fontId="8"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1"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4" fillId="0" borderId="0"/>
    <xf numFmtId="0" fontId="16" fillId="0" borderId="0"/>
    <xf numFmtId="38" fontId="16" fillId="0" borderId="0" applyFont="0" applyFill="0" applyBorder="0" applyAlignment="0" applyProtection="0"/>
    <xf numFmtId="0" fontId="7" fillId="0" borderId="0"/>
    <xf numFmtId="9" fontId="7" fillId="0" borderId="0" applyFont="0" applyFill="0" applyBorder="0" applyAlignment="0" applyProtection="0"/>
    <xf numFmtId="38" fontId="7" fillId="0" borderId="0" applyFont="0" applyFill="0" applyBorder="0" applyAlignment="0" applyProtection="0"/>
    <xf numFmtId="0" fontId="21" fillId="0" borderId="0"/>
    <xf numFmtId="0" fontId="22" fillId="0" borderId="0" applyNumberFormat="0" applyFill="0" applyBorder="0" applyAlignment="0" applyProtection="0"/>
    <xf numFmtId="40" fontId="23" fillId="0" borderId="0" applyFont="0" applyFill="0" applyBorder="0" applyAlignment="0" applyProtection="0"/>
    <xf numFmtId="38" fontId="24" fillId="0" borderId="0" applyFont="0" applyFill="0" applyBorder="0" applyAlignment="0" applyProtection="0"/>
    <xf numFmtId="0" fontId="24" fillId="0" borderId="0"/>
    <xf numFmtId="0" fontId="25" fillId="0" borderId="0"/>
    <xf numFmtId="0" fontId="25" fillId="0" borderId="0"/>
    <xf numFmtId="0" fontId="26" fillId="0" borderId="0"/>
    <xf numFmtId="38" fontId="23" fillId="0" borderId="0" applyFont="0" applyFill="0" applyBorder="0" applyAlignment="0" applyProtection="0"/>
    <xf numFmtId="0" fontId="25" fillId="0" borderId="0"/>
    <xf numFmtId="0" fontId="7" fillId="0" borderId="0">
      <alignment vertical="center"/>
    </xf>
    <xf numFmtId="0" fontId="29" fillId="14"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30" fillId="37" borderId="0" applyNumberFormat="0" applyBorder="0" applyAlignment="0" applyProtection="0">
      <alignment vertical="center"/>
    </xf>
    <xf numFmtId="0" fontId="29" fillId="1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30" fillId="38" borderId="0" applyNumberFormat="0" applyBorder="0" applyAlignment="0" applyProtection="0">
      <alignment vertical="center"/>
    </xf>
    <xf numFmtId="0" fontId="29" fillId="22"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30" fillId="39" borderId="0" applyNumberFormat="0" applyBorder="0" applyAlignment="0" applyProtection="0">
      <alignment vertical="center"/>
    </xf>
    <xf numFmtId="0" fontId="29" fillId="26"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29" fillId="30"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30" fillId="41" borderId="0" applyNumberFormat="0" applyBorder="0" applyAlignment="0" applyProtection="0">
      <alignment vertical="center"/>
    </xf>
    <xf numFmtId="0" fontId="29" fillId="34"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30" fillId="42" borderId="0" applyNumberFormat="0" applyBorder="0" applyAlignment="0" applyProtection="0">
      <alignment vertical="center"/>
    </xf>
    <xf numFmtId="0" fontId="29" fillId="15"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29" fillId="19"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30" fillId="44" borderId="0" applyNumberFormat="0" applyBorder="0" applyAlignment="0" applyProtection="0">
      <alignment vertical="center"/>
    </xf>
    <xf numFmtId="0" fontId="29" fillId="23"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30" fillId="45" borderId="0" applyNumberFormat="0" applyBorder="0" applyAlignment="0" applyProtection="0">
      <alignment vertical="center"/>
    </xf>
    <xf numFmtId="0" fontId="29" fillId="27"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29" fillId="31"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30" fillId="43" borderId="0" applyNumberFormat="0" applyBorder="0" applyAlignment="0" applyProtection="0">
      <alignment vertical="center"/>
    </xf>
    <xf numFmtId="0" fontId="29" fillId="35"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0" fillId="46" borderId="0" applyNumberFormat="0" applyBorder="0" applyAlignment="0" applyProtection="0">
      <alignment vertical="center"/>
    </xf>
    <xf numFmtId="0" fontId="31" fillId="16"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2" fillId="47" borderId="0" applyNumberFormat="0" applyBorder="0" applyAlignment="0" applyProtection="0">
      <alignment vertical="center"/>
    </xf>
    <xf numFmtId="0" fontId="31" fillId="20"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2" fillId="44" borderId="0" applyNumberFormat="0" applyBorder="0" applyAlignment="0" applyProtection="0">
      <alignment vertical="center"/>
    </xf>
    <xf numFmtId="0" fontId="31" fillId="24"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31" fillId="2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1" fillId="32"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1" fillId="36"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0" fontId="32" fillId="50" borderId="0" applyNumberFormat="0" applyBorder="0" applyAlignment="0" applyProtection="0">
      <alignment vertical="center"/>
    </xf>
    <xf numFmtId="43"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3" fontId="33" fillId="0" borderId="0" applyFont="0" applyFill="0" applyBorder="0" applyAlignment="0" applyProtection="0"/>
    <xf numFmtId="44" fontId="33" fillId="0" borderId="0" applyFont="0" applyFill="0" applyBorder="0" applyAlignment="0" applyProtection="0"/>
    <xf numFmtId="42" fontId="33" fillId="0" borderId="0" applyFont="0" applyFill="0" applyBorder="0" applyAlignment="0" applyProtection="0"/>
    <xf numFmtId="42" fontId="33" fillId="0" borderId="0" applyFont="0" applyFill="0" applyBorder="0" applyAlignment="0" applyProtection="0"/>
    <xf numFmtId="44" fontId="33" fillId="0" borderId="0" applyFont="0" applyFill="0" applyBorder="0" applyAlignment="0" applyProtection="0"/>
    <xf numFmtId="0" fontId="34" fillId="0" borderId="0">
      <alignment vertical="center"/>
    </xf>
    <xf numFmtId="0" fontId="7" fillId="0" borderId="0">
      <alignment vertical="center"/>
    </xf>
    <xf numFmtId="0" fontId="7" fillId="0" borderId="0">
      <alignment vertical="center"/>
    </xf>
    <xf numFmtId="9" fontId="33" fillId="0" borderId="0" applyFont="0" applyFill="0" applyBorder="0" applyAlignment="0" applyProtection="0"/>
    <xf numFmtId="0" fontId="31" fillId="13"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2" fillId="51" borderId="0" applyNumberFormat="0" applyBorder="0" applyAlignment="0" applyProtection="0">
      <alignment vertical="center"/>
    </xf>
    <xf numFmtId="0" fontId="31" fillId="17"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2" fillId="52" borderId="0" applyNumberFormat="0" applyBorder="0" applyAlignment="0" applyProtection="0">
      <alignment vertical="center"/>
    </xf>
    <xf numFmtId="0" fontId="31" fillId="21"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31" fillId="25"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2" fillId="48" borderId="0" applyNumberFormat="0" applyBorder="0" applyAlignment="0" applyProtection="0">
      <alignment vertical="center"/>
    </xf>
    <xf numFmtId="0" fontId="31" fillId="2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1" fillId="33"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11" borderId="24" applyNumberFormat="0" applyAlignment="0" applyProtection="0">
      <alignment vertical="center"/>
    </xf>
    <xf numFmtId="0" fontId="37" fillId="55" borderId="27" applyNumberFormat="0" applyAlignment="0" applyProtection="0">
      <alignment vertical="center"/>
    </xf>
    <xf numFmtId="0" fontId="37" fillId="55" borderId="27" applyNumberFormat="0" applyAlignment="0" applyProtection="0">
      <alignment vertical="center"/>
    </xf>
    <xf numFmtId="0" fontId="37" fillId="55" borderId="27" applyNumberFormat="0" applyAlignment="0" applyProtection="0">
      <alignment vertical="center"/>
    </xf>
    <xf numFmtId="0" fontId="38" fillId="8"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0" fontId="39" fillId="56" borderId="0" applyNumberFormat="0" applyBorder="0" applyAlignment="0" applyProtection="0">
      <alignment vertical="center"/>
    </xf>
    <xf numFmtId="9" fontId="17" fillId="0" borderId="0" applyFont="0" applyFill="0" applyBorder="0" applyAlignment="0" applyProtection="0">
      <alignment vertical="center"/>
    </xf>
    <xf numFmtId="0" fontId="7" fillId="12" borderId="25" applyNumberFormat="0" applyFont="0" applyAlignment="0" applyProtection="0">
      <alignment vertical="center"/>
    </xf>
    <xf numFmtId="0" fontId="7" fillId="12" borderId="25" applyNumberFormat="0" applyFont="0" applyAlignment="0" applyProtection="0">
      <alignment vertical="center"/>
    </xf>
    <xf numFmtId="0" fontId="30" fillId="57" borderId="28" applyNumberFormat="0" applyFont="0" applyAlignment="0" applyProtection="0">
      <alignment vertical="center"/>
    </xf>
    <xf numFmtId="0" fontId="30" fillId="57" borderId="28" applyNumberFormat="0" applyFont="0" applyAlignment="0" applyProtection="0">
      <alignment vertical="center"/>
    </xf>
    <xf numFmtId="0" fontId="30" fillId="57" borderId="28" applyNumberFormat="0" applyFont="0" applyAlignment="0" applyProtection="0">
      <alignment vertical="center"/>
    </xf>
    <xf numFmtId="0" fontId="30" fillId="57" borderId="28" applyNumberFormat="0" applyFont="0" applyAlignment="0" applyProtection="0">
      <alignment vertical="center"/>
    </xf>
    <xf numFmtId="0" fontId="30" fillId="57" borderId="28" applyNumberFormat="0" applyFont="0" applyAlignment="0" applyProtection="0">
      <alignment vertical="center"/>
    </xf>
    <xf numFmtId="0" fontId="30" fillId="57" borderId="28" applyNumberFormat="0" applyFont="0" applyAlignment="0" applyProtection="0">
      <alignment vertical="center"/>
    </xf>
    <xf numFmtId="0" fontId="40" fillId="0" borderId="23"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1" fillId="0" borderId="29" applyNumberFormat="0" applyFill="0" applyAlignment="0" applyProtection="0">
      <alignment vertical="center"/>
    </xf>
    <xf numFmtId="0" fontId="42" fillId="7"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4" fillId="10" borderId="21" applyNumberFormat="0" applyAlignment="0" applyProtection="0">
      <alignment vertical="center"/>
    </xf>
    <xf numFmtId="0" fontId="45" fillId="58" borderId="30" applyNumberFormat="0" applyAlignment="0" applyProtection="0">
      <alignment vertical="center"/>
    </xf>
    <xf numFmtId="0" fontId="45" fillId="58" borderId="30" applyNumberFormat="0" applyAlignment="0" applyProtection="0">
      <alignment vertical="center"/>
    </xf>
    <xf numFmtId="0" fontId="45" fillId="58" borderId="30" applyNumberFormat="0" applyAlignment="0" applyProtection="0">
      <alignment vertical="center"/>
    </xf>
    <xf numFmtId="0" fontId="45" fillId="58" borderId="30" applyNumberFormat="0" applyAlignment="0" applyProtection="0">
      <alignment vertical="center"/>
    </xf>
    <xf numFmtId="0" fontId="45" fillId="58" borderId="30" applyNumberFormat="0" applyAlignment="0" applyProtection="0">
      <alignment vertical="center"/>
    </xf>
    <xf numFmtId="0" fontId="45" fillId="58" borderId="30"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40"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30" fillId="0" borderId="0" applyFont="0" applyFill="0" applyBorder="0" applyAlignment="0" applyProtection="0">
      <alignment vertical="center"/>
    </xf>
    <xf numFmtId="38" fontId="2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38" fontId="15"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24"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38" fontId="7" fillId="0" borderId="0" applyFont="0" applyFill="0" applyBorder="0" applyAlignment="0" applyProtection="0"/>
    <xf numFmtId="0" fontId="48" fillId="0" borderId="18"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49" fillId="0" borderId="31" applyNumberFormat="0" applyFill="0" applyAlignment="0" applyProtection="0">
      <alignment vertical="center"/>
    </xf>
    <xf numFmtId="0" fontId="50" fillId="0" borderId="19"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51" fillId="0" borderId="32" applyNumberFormat="0" applyFill="0" applyAlignment="0" applyProtection="0">
      <alignment vertical="center"/>
    </xf>
    <xf numFmtId="0" fontId="52" fillId="0" borderId="20"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3" fillId="0" borderId="33"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6"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5" fillId="0" borderId="34" applyNumberFormat="0" applyFill="0" applyAlignment="0" applyProtection="0">
      <alignment vertical="center"/>
    </xf>
    <xf numFmtId="0" fontId="56" fillId="10" borderId="22" applyNumberFormat="0" applyAlignment="0" applyProtection="0">
      <alignment vertical="center"/>
    </xf>
    <xf numFmtId="0" fontId="57" fillId="58" borderId="35" applyNumberFormat="0" applyAlignment="0" applyProtection="0">
      <alignment vertical="center"/>
    </xf>
    <xf numFmtId="0" fontId="57" fillId="58" borderId="35" applyNumberFormat="0" applyAlignment="0" applyProtection="0">
      <alignment vertical="center"/>
    </xf>
    <xf numFmtId="0" fontId="57" fillId="58" borderId="35" applyNumberFormat="0" applyAlignment="0" applyProtection="0">
      <alignment vertical="center"/>
    </xf>
    <xf numFmtId="0" fontId="57" fillId="58" borderId="35" applyNumberFormat="0" applyAlignment="0" applyProtection="0">
      <alignment vertical="center"/>
    </xf>
    <xf numFmtId="0" fontId="57" fillId="58" borderId="35" applyNumberFormat="0" applyAlignment="0" applyProtection="0">
      <alignment vertical="center"/>
    </xf>
    <xf numFmtId="0" fontId="57" fillId="58" borderId="35" applyNumberForma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8" fontId="7" fillId="0" borderId="0" applyFont="0" applyFill="0" applyBorder="0" applyAlignment="0" applyProtection="0"/>
    <xf numFmtId="8" fontId="7" fillId="0" borderId="0" applyFont="0" applyFill="0" applyBorder="0" applyAlignment="0" applyProtection="0"/>
    <xf numFmtId="6" fontId="7" fillId="0" borderId="0" applyFont="0" applyFill="0" applyBorder="0" applyAlignment="0" applyProtection="0"/>
    <xf numFmtId="6" fontId="7" fillId="0" borderId="0" applyFont="0" applyFill="0" applyBorder="0" applyAlignment="0" applyProtection="0"/>
    <xf numFmtId="0" fontId="60" fillId="9" borderId="21" applyNumberFormat="0" applyAlignment="0" applyProtection="0">
      <alignment vertical="center"/>
    </xf>
    <xf numFmtId="0" fontId="61" fillId="42" borderId="30" applyNumberFormat="0" applyAlignment="0" applyProtection="0">
      <alignment vertical="center"/>
    </xf>
    <xf numFmtId="0" fontId="61" fillId="42" borderId="30" applyNumberFormat="0" applyAlignment="0" applyProtection="0">
      <alignment vertical="center"/>
    </xf>
    <xf numFmtId="0" fontId="61" fillId="42" borderId="30" applyNumberFormat="0" applyAlignment="0" applyProtection="0">
      <alignment vertical="center"/>
    </xf>
    <xf numFmtId="0" fontId="61" fillId="42" borderId="30" applyNumberFormat="0" applyAlignment="0" applyProtection="0">
      <alignment vertical="center"/>
    </xf>
    <xf numFmtId="0" fontId="61" fillId="42" borderId="30" applyNumberFormat="0" applyAlignment="0" applyProtection="0">
      <alignment vertical="center"/>
    </xf>
    <xf numFmtId="0" fontId="61" fillId="42" borderId="30" applyNumberFormat="0" applyAlignment="0" applyProtection="0">
      <alignment vertical="center"/>
    </xf>
    <xf numFmtId="0" fontId="28" fillId="0" borderId="0">
      <alignment vertical="center"/>
    </xf>
    <xf numFmtId="0" fontId="7" fillId="0" borderId="0"/>
    <xf numFmtId="0" fontId="7" fillId="0" borderId="0"/>
    <xf numFmtId="0" fontId="29" fillId="0" borderId="0">
      <alignment vertical="center"/>
    </xf>
    <xf numFmtId="0" fontId="27" fillId="0" borderId="0">
      <alignment vertical="center"/>
    </xf>
    <xf numFmtId="0" fontId="62" fillId="0" borderId="0">
      <alignment vertical="center"/>
    </xf>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0" borderId="0"/>
    <xf numFmtId="0" fontId="4" fillId="0" borderId="0">
      <alignment vertical="center"/>
    </xf>
    <xf numFmtId="0" fontId="4"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8" fillId="0" borderId="0"/>
    <xf numFmtId="0" fontId="63" fillId="0" borderId="0">
      <alignment vertical="center"/>
    </xf>
    <xf numFmtId="0" fontId="4" fillId="0" borderId="0">
      <alignment vertical="center"/>
    </xf>
    <xf numFmtId="0" fontId="4" fillId="0" borderId="0">
      <alignment vertical="center"/>
    </xf>
    <xf numFmtId="0" fontId="2" fillId="0" borderId="0">
      <alignment vertical="center"/>
    </xf>
    <xf numFmtId="0" fontId="4" fillId="0" borderId="0">
      <alignment vertical="center"/>
    </xf>
    <xf numFmtId="0" fontId="7" fillId="0" borderId="0"/>
    <xf numFmtId="0" fontId="7" fillId="0" borderId="0"/>
    <xf numFmtId="0" fontId="24" fillId="0" borderId="0"/>
    <xf numFmtId="0" fontId="7"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8" fillId="0" borderId="0"/>
    <xf numFmtId="0" fontId="28" fillId="0" borderId="0">
      <alignment vertical="center"/>
    </xf>
    <xf numFmtId="0" fontId="4" fillId="0" borderId="0">
      <alignment vertical="center"/>
    </xf>
    <xf numFmtId="0" fontId="15" fillId="0" borderId="0"/>
    <xf numFmtId="0" fontId="28" fillId="0" borderId="0" applyProtection="0">
      <alignment horizontal="right"/>
    </xf>
    <xf numFmtId="0" fontId="17" fillId="0" borderId="0">
      <alignment vertical="center"/>
    </xf>
    <xf numFmtId="0" fontId="7" fillId="0" borderId="0"/>
    <xf numFmtId="0" fontId="7" fillId="0" borderId="0"/>
    <xf numFmtId="0" fontId="64" fillId="6"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65" fillId="39" borderId="0" applyNumberFormat="0" applyBorder="0" applyAlignment="0" applyProtection="0">
      <alignment vertical="center"/>
    </xf>
    <xf numFmtId="0" fontId="77" fillId="0" borderId="0" applyNumberFormat="0" applyFill="0" applyBorder="0" applyAlignment="0" applyProtection="0">
      <alignment vertical="center"/>
    </xf>
  </cellStyleXfs>
  <cellXfs count="317">
    <xf numFmtId="0" fontId="0" fillId="0" borderId="0" xfId="0">
      <alignment vertical="center"/>
    </xf>
    <xf numFmtId="0" fontId="0" fillId="3" borderId="0" xfId="0" applyFill="1" applyAlignment="1">
      <alignment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Alignment="1">
      <alignment horizontal="left" vertical="center"/>
    </xf>
    <xf numFmtId="0" fontId="3" fillId="3" borderId="0" xfId="0" applyFont="1" applyFill="1" applyAlignment="1">
      <alignment horizontal="left" vertical="center"/>
    </xf>
    <xf numFmtId="57" fontId="2" fillId="2" borderId="1" xfId="0" applyNumberFormat="1" applyFont="1" applyFill="1" applyBorder="1" applyAlignment="1">
      <alignment horizontal="center" vertical="center" wrapText="1"/>
    </xf>
    <xf numFmtId="0" fontId="0" fillId="3" borderId="0" xfId="0" applyFill="1">
      <alignment vertical="center"/>
    </xf>
    <xf numFmtId="0" fontId="9" fillId="3" borderId="0" xfId="0" applyNumberFormat="1" applyFont="1" applyFill="1" applyAlignment="1">
      <alignment horizontal="right"/>
    </xf>
    <xf numFmtId="0" fontId="9" fillId="3" borderId="0" xfId="0" applyNumberFormat="1" applyFont="1" applyFill="1" applyAlignment="1"/>
    <xf numFmtId="0" fontId="9" fillId="0" borderId="1" xfId="0" applyNumberFormat="1" applyFont="1" applyBorder="1" applyAlignment="1"/>
    <xf numFmtId="0" fontId="2" fillId="3" borderId="0" xfId="0" applyFont="1" applyFill="1" applyAlignment="1">
      <alignment vertical="center" wrapText="1"/>
    </xf>
    <xf numFmtId="176" fontId="0" fillId="0" borderId="1" xfId="0" applyNumberFormat="1" applyBorder="1" applyAlignment="1">
      <alignment vertical="center" wrapText="1"/>
    </xf>
    <xf numFmtId="38" fontId="0" fillId="0" borderId="1" xfId="1" applyFont="1" applyBorder="1" applyAlignment="1">
      <alignment vertical="center" wrapText="1"/>
    </xf>
    <xf numFmtId="0" fontId="0" fillId="0" borderId="1" xfId="0" applyBorder="1" applyAlignment="1">
      <alignment vertical="center" wrapText="1"/>
    </xf>
    <xf numFmtId="38" fontId="0" fillId="0" borderId="1" xfId="1" applyFont="1" applyBorder="1">
      <alignment vertical="center"/>
    </xf>
    <xf numFmtId="0" fontId="0" fillId="0" borderId="1" xfId="0" applyBorder="1">
      <alignment vertical="center"/>
    </xf>
    <xf numFmtId="38" fontId="0" fillId="3" borderId="0" xfId="1" applyFont="1" applyFill="1">
      <alignment vertical="center"/>
    </xf>
    <xf numFmtId="38" fontId="0" fillId="4" borderId="1" xfId="1" applyFont="1" applyFill="1" applyBorder="1" applyAlignment="1">
      <alignment vertical="center" wrapText="1"/>
    </xf>
    <xf numFmtId="49" fontId="2" fillId="2" borderId="1" xfId="0" applyNumberFormat="1" applyFont="1" applyFill="1" applyBorder="1" applyAlignment="1">
      <alignment horizontal="center" vertical="center" wrapText="1"/>
    </xf>
    <xf numFmtId="177" fontId="0" fillId="0" borderId="1" xfId="0" applyNumberFormat="1" applyBorder="1">
      <alignment vertical="center"/>
    </xf>
    <xf numFmtId="178" fontId="0" fillId="0" borderId="1" xfId="0" applyNumberFormat="1" applyBorder="1">
      <alignment vertical="center"/>
    </xf>
    <xf numFmtId="178" fontId="11" fillId="0" borderId="1" xfId="11" applyNumberFormat="1" applyFont="1" applyFill="1" applyBorder="1" applyAlignment="1">
      <alignment horizontal="right"/>
    </xf>
    <xf numFmtId="180" fontId="11" fillId="0" borderId="1" xfId="11" applyNumberFormat="1" applyFont="1" applyFill="1" applyBorder="1" applyAlignment="1">
      <alignment horizontal="right"/>
    </xf>
    <xf numFmtId="181" fontId="0" fillId="0" borderId="1" xfId="0" applyNumberFormat="1" applyBorder="1">
      <alignment vertical="center"/>
    </xf>
    <xf numFmtId="181" fontId="11" fillId="0" borderId="1" xfId="11" applyNumberFormat="1" applyFont="1" applyFill="1" applyBorder="1" applyAlignment="1">
      <alignment horizontal="right"/>
    </xf>
    <xf numFmtId="180" fontId="0" fillId="3" borderId="0" xfId="0" applyNumberFormat="1" applyFill="1">
      <alignment vertical="center"/>
    </xf>
    <xf numFmtId="0" fontId="13" fillId="0" borderId="6" xfId="0" applyFont="1" applyFill="1" applyBorder="1" applyAlignment="1">
      <alignment horizontal="right" vertical="center" wrapText="1"/>
    </xf>
    <xf numFmtId="0" fontId="0" fillId="0" borderId="0" xfId="0" applyFill="1" applyAlignment="1">
      <alignment vertical="center" wrapText="1"/>
    </xf>
    <xf numFmtId="0" fontId="2" fillId="3" borderId="0" xfId="0" applyFont="1" applyFill="1" applyAlignment="1">
      <alignment vertical="center"/>
    </xf>
    <xf numFmtId="0" fontId="12" fillId="3" borderId="3" xfId="0" applyFont="1" applyFill="1" applyBorder="1" applyAlignment="1">
      <alignment vertical="center"/>
    </xf>
    <xf numFmtId="0" fontId="0" fillId="3" borderId="0" xfId="0" applyFill="1" applyAlignment="1">
      <alignment vertical="center"/>
    </xf>
    <xf numFmtId="176" fontId="0" fillId="0" borderId="14" xfId="0" applyNumberFormat="1" applyBorder="1" applyAlignment="1">
      <alignment vertical="center" wrapText="1"/>
    </xf>
    <xf numFmtId="176" fontId="0" fillId="0" borderId="8" xfId="0" applyNumberFormat="1" applyBorder="1" applyAlignment="1">
      <alignment vertical="center" wrapText="1"/>
    </xf>
    <xf numFmtId="0" fontId="2" fillId="3" borderId="17" xfId="0" applyFont="1" applyFill="1" applyBorder="1" applyAlignment="1">
      <alignmen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15" fillId="0" borderId="1" xfId="0" applyFont="1" applyFill="1" applyBorder="1" applyAlignment="1">
      <alignment vertical="center" wrapText="1"/>
    </xf>
    <xf numFmtId="0" fontId="0" fillId="0" borderId="1" xfId="0" applyNumberFormat="1" applyBorder="1">
      <alignment vertical="center"/>
    </xf>
    <xf numFmtId="0" fontId="3" fillId="0" borderId="2" xfId="0" applyFont="1" applyFill="1" applyBorder="1" applyAlignment="1">
      <alignment vertical="center" wrapText="1"/>
    </xf>
    <xf numFmtId="179" fontId="0" fillId="0" borderId="1" xfId="0" applyNumberFormat="1" applyBorder="1" applyAlignment="1">
      <alignment vertical="center" wrapText="1"/>
    </xf>
    <xf numFmtId="177" fontId="0" fillId="0" borderId="1" xfId="0" applyNumberFormat="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wrapText="1"/>
    </xf>
    <xf numFmtId="0" fontId="0" fillId="0" borderId="0" xfId="0" applyFill="1" applyBorder="1">
      <alignment vertical="center"/>
    </xf>
    <xf numFmtId="184" fontId="0" fillId="0" borderId="7" xfId="0" applyNumberFormat="1" applyFill="1" applyBorder="1">
      <alignment vertical="center"/>
    </xf>
    <xf numFmtId="0" fontId="0" fillId="5" borderId="0" xfId="0" applyFill="1">
      <alignment vertical="center"/>
    </xf>
    <xf numFmtId="0" fontId="67" fillId="0" borderId="0" xfId="0" applyFont="1">
      <alignment vertical="center"/>
    </xf>
    <xf numFmtId="0" fontId="10" fillId="3" borderId="0" xfId="0" applyFont="1" applyFill="1" applyAlignment="1">
      <alignment horizontal="center" vertical="center" wrapText="1"/>
    </xf>
    <xf numFmtId="0" fontId="0" fillId="3" borderId="0" xfId="0" applyFill="1" applyBorder="1" applyAlignment="1">
      <alignment vertical="center" wrapText="1"/>
    </xf>
    <xf numFmtId="0" fontId="12" fillId="0" borderId="2" xfId="0" applyFont="1" applyBorder="1" applyAlignment="1">
      <alignment vertical="center" wrapText="1"/>
    </xf>
    <xf numFmtId="0" fontId="12" fillId="0" borderId="2" xfId="0" applyFont="1" applyFill="1" applyBorder="1" applyAlignment="1">
      <alignment vertical="center" wrapText="1"/>
    </xf>
    <xf numFmtId="0" fontId="15" fillId="0" borderId="2" xfId="0" applyFont="1" applyFill="1" applyBorder="1" applyAlignment="1">
      <alignment vertical="center" wrapText="1"/>
    </xf>
    <xf numFmtId="0" fontId="12" fillId="3" borderId="2" xfId="0" applyFont="1" applyFill="1" applyBorder="1" applyAlignment="1">
      <alignment vertical="center" wrapText="1"/>
    </xf>
    <xf numFmtId="0" fontId="66" fillId="0" borderId="2" xfId="0" applyFont="1" applyBorder="1" applyAlignment="1">
      <alignment vertical="center" wrapText="1"/>
    </xf>
    <xf numFmtId="0" fontId="3" fillId="3" borderId="8" xfId="0" applyFont="1" applyFill="1" applyBorder="1" applyAlignment="1">
      <alignment vertical="center" wrapText="1"/>
    </xf>
    <xf numFmtId="0" fontId="12" fillId="0" borderId="8" xfId="0" applyFont="1" applyFill="1" applyBorder="1" applyAlignment="1">
      <alignment vertical="center" wrapText="1"/>
    </xf>
    <xf numFmtId="0" fontId="3" fillId="0" borderId="0" xfId="0" applyFont="1" applyFill="1" applyAlignment="1">
      <alignment vertical="center" wrapText="1"/>
    </xf>
    <xf numFmtId="0" fontId="3" fillId="0" borderId="8" xfId="0" applyFont="1" applyFill="1" applyBorder="1" applyAlignment="1">
      <alignment vertical="center" wrapText="1"/>
    </xf>
    <xf numFmtId="0" fontId="2" fillId="3" borderId="7" xfId="0" applyFont="1" applyFill="1" applyBorder="1" applyAlignment="1">
      <alignment vertical="center" wrapText="1"/>
    </xf>
    <xf numFmtId="0" fontId="12" fillId="3" borderId="0" xfId="0" applyFont="1" applyFill="1" applyAlignment="1">
      <alignment horizontal="left" vertical="center"/>
    </xf>
    <xf numFmtId="0" fontId="12" fillId="3" borderId="4" xfId="0" applyFont="1" applyFill="1" applyBorder="1" applyAlignment="1">
      <alignment vertical="center"/>
    </xf>
    <xf numFmtId="0" fontId="12" fillId="3" borderId="5" xfId="0" applyFont="1" applyFill="1" applyBorder="1" applyAlignment="1">
      <alignment vertical="center"/>
    </xf>
    <xf numFmtId="0" fontId="12" fillId="0" borderId="4" xfId="0" applyFont="1" applyBorder="1" applyAlignment="1">
      <alignment vertical="center"/>
    </xf>
    <xf numFmtId="0" fontId="12" fillId="2" borderId="1" xfId="0" applyFont="1" applyFill="1" applyBorder="1" applyAlignment="1">
      <alignment horizontal="center" vertical="center" wrapText="1"/>
    </xf>
    <xf numFmtId="0" fontId="18" fillId="3" borderId="0" xfId="0" applyFont="1" applyFill="1" applyAlignment="1">
      <alignment vertical="center" wrapText="1"/>
    </xf>
    <xf numFmtId="0" fontId="9" fillId="4" borderId="1" xfId="0" applyNumberFormat="1" applyFont="1" applyFill="1" applyBorder="1" applyAlignment="1">
      <alignment horizontal="left"/>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183" fontId="18" fillId="4" borderId="3" xfId="0" applyNumberFormat="1" applyFont="1" applyFill="1" applyBorder="1" applyAlignment="1">
      <alignment horizontal="center" vertical="center"/>
    </xf>
    <xf numFmtId="0" fontId="18" fillId="4" borderId="1" xfId="0" applyNumberFormat="1" applyFont="1" applyFill="1" applyBorder="1" applyAlignment="1">
      <alignment horizontal="center" vertical="center"/>
    </xf>
    <xf numFmtId="183" fontId="18" fillId="4" borderId="3" xfId="0" applyNumberFormat="1" applyFont="1" applyFill="1" applyBorder="1" applyAlignment="1">
      <alignment horizontal="center" vertical="center" wrapText="1"/>
    </xf>
    <xf numFmtId="0" fontId="18" fillId="0" borderId="37" xfId="0" applyFont="1" applyFill="1" applyBorder="1" applyAlignment="1">
      <alignment horizontal="center" vertical="center"/>
    </xf>
    <xf numFmtId="0" fontId="18" fillId="3" borderId="0" xfId="0" applyFont="1" applyFill="1">
      <alignment vertical="center"/>
    </xf>
    <xf numFmtId="0" fontId="66" fillId="0" borderId="2" xfId="0" applyFont="1" applyFill="1" applyBorder="1" applyAlignment="1">
      <alignment vertical="center" wrapText="1"/>
    </xf>
    <xf numFmtId="0" fontId="19" fillId="0" borderId="2" xfId="0" applyFont="1" applyFill="1" applyBorder="1" applyAlignment="1">
      <alignment vertical="center" wrapText="1"/>
    </xf>
    <xf numFmtId="0" fontId="69" fillId="3" borderId="0" xfId="0" applyFont="1" applyFill="1" applyAlignment="1">
      <alignment horizontal="left" vertical="center"/>
    </xf>
    <xf numFmtId="0" fontId="69" fillId="3" borderId="0" xfId="0" applyFont="1" applyFill="1" applyAlignment="1">
      <alignment horizontal="center" vertical="center" wrapText="1"/>
    </xf>
    <xf numFmtId="0" fontId="69" fillId="3" borderId="0" xfId="0" applyFont="1" applyFill="1" applyAlignment="1">
      <alignment vertical="center" wrapText="1"/>
    </xf>
    <xf numFmtId="0" fontId="70" fillId="3" borderId="0" xfId="0" applyFont="1" applyFill="1" applyAlignment="1">
      <alignment vertical="center"/>
    </xf>
    <xf numFmtId="0" fontId="12" fillId="3" borderId="0" xfId="0" applyFont="1" applyFill="1" applyAlignment="1">
      <alignment horizontal="center" vertical="center" wrapText="1"/>
    </xf>
    <xf numFmtId="0" fontId="12" fillId="3" borderId="0" xfId="0" applyFont="1" applyFill="1" applyAlignment="1">
      <alignment vertical="center" wrapText="1"/>
    </xf>
    <xf numFmtId="0" fontId="12" fillId="0" borderId="2" xfId="0" applyFont="1" applyBorder="1" applyAlignment="1">
      <alignment horizontal="center" vertical="center" wrapText="1"/>
    </xf>
    <xf numFmtId="0" fontId="70" fillId="2" borderId="1" xfId="0" applyFont="1" applyFill="1" applyBorder="1" applyAlignment="1">
      <alignment horizontal="center" vertical="center" wrapText="1"/>
    </xf>
    <xf numFmtId="57" fontId="70" fillId="2" borderId="1" xfId="0" applyNumberFormat="1" applyFont="1" applyFill="1" applyBorder="1" applyAlignment="1">
      <alignment horizontal="center" vertical="center" wrapText="1"/>
    </xf>
    <xf numFmtId="49" fontId="70" fillId="2" borderId="1" xfId="0" applyNumberFormat="1" applyFont="1" applyFill="1" applyBorder="1" applyAlignment="1">
      <alignment horizontal="center" vertical="center" wrapText="1"/>
    </xf>
    <xf numFmtId="0" fontId="70" fillId="0" borderId="1" xfId="0" applyFont="1" applyBorder="1" applyAlignment="1">
      <alignment horizontal="center" vertical="center" wrapText="1"/>
    </xf>
    <xf numFmtId="0" fontId="70" fillId="0" borderId="2" xfId="0" applyFont="1" applyFill="1" applyBorder="1" applyAlignment="1">
      <alignment horizontal="center" vertical="center" wrapText="1"/>
    </xf>
    <xf numFmtId="0" fontId="69" fillId="0" borderId="1" xfId="0" applyFont="1" applyBorder="1" applyAlignment="1">
      <alignment horizontal="center" vertical="center" wrapText="1"/>
    </xf>
    <xf numFmtId="176" fontId="69" fillId="0" borderId="1" xfId="0" applyNumberFormat="1" applyFont="1" applyBorder="1" applyAlignment="1">
      <alignment vertical="center" wrapText="1"/>
    </xf>
    <xf numFmtId="38" fontId="69" fillId="0" borderId="1" xfId="1" applyFont="1" applyBorder="1" applyAlignment="1">
      <alignment vertical="center" wrapText="1"/>
    </xf>
    <xf numFmtId="180" fontId="71" fillId="0" borderId="1" xfId="11" applyNumberFormat="1" applyFont="1" applyFill="1" applyBorder="1" applyAlignment="1">
      <alignment horizontal="right"/>
    </xf>
    <xf numFmtId="178" fontId="71" fillId="0" borderId="1" xfId="11" applyNumberFormat="1" applyFont="1" applyFill="1" applyBorder="1" applyAlignment="1">
      <alignment horizontal="right"/>
    </xf>
    <xf numFmtId="0" fontId="69" fillId="0" borderId="1" xfId="0" applyFont="1" applyBorder="1" applyAlignment="1">
      <alignment vertical="center" wrapText="1"/>
    </xf>
    <xf numFmtId="178" fontId="69" fillId="0" borderId="1" xfId="0" applyNumberFormat="1" applyFont="1" applyBorder="1">
      <alignment vertical="center"/>
    </xf>
    <xf numFmtId="177" fontId="69" fillId="0" borderId="1" xfId="0" applyNumberFormat="1" applyFont="1" applyBorder="1">
      <alignment vertical="center"/>
    </xf>
    <xf numFmtId="0" fontId="69" fillId="0" borderId="1" xfId="0" applyNumberFormat="1" applyFont="1" applyBorder="1" applyAlignment="1">
      <alignment horizontal="center" vertical="center" wrapText="1"/>
    </xf>
    <xf numFmtId="0" fontId="69" fillId="0" borderId="2" xfId="0" applyFont="1" applyBorder="1" applyAlignment="1">
      <alignment horizontal="center" vertical="center" wrapText="1"/>
    </xf>
    <xf numFmtId="176" fontId="69" fillId="0" borderId="2" xfId="0" applyNumberFormat="1" applyFont="1" applyBorder="1" applyAlignment="1">
      <alignment vertical="center" wrapText="1"/>
    </xf>
    <xf numFmtId="182" fontId="72" fillId="0" borderId="0" xfId="14" applyNumberFormat="1" applyFont="1" applyFill="1" applyBorder="1"/>
    <xf numFmtId="0" fontId="69" fillId="0" borderId="1" xfId="0" applyFont="1" applyFill="1" applyBorder="1" applyAlignment="1">
      <alignment horizontal="center" vertical="center" wrapText="1"/>
    </xf>
    <xf numFmtId="176" fontId="69" fillId="0" borderId="1" xfId="0" applyNumberFormat="1" applyFont="1" applyFill="1" applyBorder="1" applyAlignment="1">
      <alignment vertical="center" wrapText="1"/>
    </xf>
    <xf numFmtId="0" fontId="69" fillId="0" borderId="0" xfId="0" applyFont="1" applyFill="1" applyAlignment="1">
      <alignment vertical="center" wrapText="1"/>
    </xf>
    <xf numFmtId="182" fontId="18" fillId="0" borderId="1" xfId="14" applyNumberFormat="1" applyFont="1" applyFill="1" applyBorder="1" applyAlignment="1">
      <alignment horizontal="center" vertical="center"/>
    </xf>
    <xf numFmtId="2" fontId="69" fillId="3" borderId="1" xfId="0" applyNumberFormat="1" applyFont="1" applyFill="1" applyBorder="1" applyAlignment="1">
      <alignment vertical="center" wrapText="1"/>
    </xf>
    <xf numFmtId="0" fontId="20" fillId="3" borderId="0" xfId="0" applyFont="1" applyFill="1" applyAlignment="1">
      <alignment vertical="center" wrapText="1"/>
    </xf>
    <xf numFmtId="0" fontId="20" fillId="3" borderId="0" xfId="0" applyFont="1" applyFill="1" applyAlignment="1">
      <alignment horizontal="left" vertical="center"/>
    </xf>
    <xf numFmtId="0" fontId="74" fillId="0" borderId="0" xfId="0" applyFont="1">
      <alignment vertical="center"/>
    </xf>
    <xf numFmtId="0" fontId="70" fillId="3" borderId="0" xfId="0" applyFont="1" applyFill="1" applyAlignment="1">
      <alignment horizontal="left" vertical="center"/>
    </xf>
    <xf numFmtId="0" fontId="70" fillId="3" borderId="3" xfId="0" applyFont="1" applyFill="1" applyBorder="1" applyAlignment="1">
      <alignment vertical="center"/>
    </xf>
    <xf numFmtId="0" fontId="70" fillId="3" borderId="4" xfId="0" applyFont="1" applyFill="1" applyBorder="1" applyAlignment="1">
      <alignment vertical="center"/>
    </xf>
    <xf numFmtId="0" fontId="70" fillId="3" borderId="5" xfId="0" applyFont="1" applyFill="1" applyBorder="1" applyAlignment="1">
      <alignment vertical="center"/>
    </xf>
    <xf numFmtId="0" fontId="75" fillId="0" borderId="0" xfId="0" applyFont="1" applyAlignment="1">
      <alignment horizontal="centerContinuous" wrapText="1"/>
    </xf>
    <xf numFmtId="0" fontId="12" fillId="3" borderId="1" xfId="0" applyFont="1" applyFill="1" applyBorder="1" applyAlignment="1">
      <alignment vertical="center" wrapText="1"/>
    </xf>
    <xf numFmtId="0" fontId="69" fillId="5" borderId="0" xfId="0" applyFont="1" applyFill="1">
      <alignment vertical="center"/>
    </xf>
    <xf numFmtId="0" fontId="68" fillId="3" borderId="0" xfId="0" applyFont="1" applyFill="1" applyAlignment="1">
      <alignment vertical="center" wrapText="1"/>
    </xf>
    <xf numFmtId="0" fontId="68" fillId="3" borderId="0" xfId="0" applyFont="1" applyFill="1" applyAlignment="1">
      <alignment horizontal="center" vertical="center" wrapText="1"/>
    </xf>
    <xf numFmtId="0" fontId="12" fillId="0" borderId="5" xfId="0" applyFont="1" applyFill="1" applyBorder="1" applyAlignment="1">
      <alignment vertical="center"/>
    </xf>
    <xf numFmtId="0" fontId="12" fillId="0" borderId="3" xfId="0" applyFont="1" applyFill="1" applyBorder="1" applyAlignment="1">
      <alignment vertical="center"/>
    </xf>
    <xf numFmtId="0" fontId="70" fillId="0" borderId="5" xfId="0" applyFont="1" applyFill="1" applyBorder="1" applyAlignment="1">
      <alignment vertical="center"/>
    </xf>
    <xf numFmtId="0" fontId="70" fillId="0" borderId="3" xfId="0" applyFont="1" applyFill="1" applyBorder="1" applyAlignment="1">
      <alignment vertical="center"/>
    </xf>
    <xf numFmtId="0" fontId="68" fillId="0" borderId="0" xfId="0" applyFont="1" applyFill="1" applyAlignment="1">
      <alignment horizontal="center" vertical="center" wrapText="1"/>
    </xf>
    <xf numFmtId="0" fontId="12" fillId="0" borderId="4" xfId="0" applyFont="1" applyFill="1" applyBorder="1" applyAlignment="1">
      <alignment vertical="center"/>
    </xf>
    <xf numFmtId="0" fontId="70" fillId="0" borderId="4" xfId="0" applyFont="1" applyFill="1" applyBorder="1" applyAlignment="1">
      <alignment vertical="center"/>
    </xf>
    <xf numFmtId="57" fontId="12"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Fill="1" applyBorder="1" applyAlignment="1">
      <alignment horizontal="center" vertical="center" wrapText="1"/>
    </xf>
    <xf numFmtId="0" fontId="14" fillId="0" borderId="1" xfId="0" applyFont="1" applyFill="1" applyBorder="1" applyAlignment="1">
      <alignment vertical="center" wrapText="1"/>
    </xf>
    <xf numFmtId="0" fontId="76" fillId="0" borderId="0" xfId="0" applyFont="1">
      <alignment vertical="center"/>
    </xf>
    <xf numFmtId="0" fontId="17" fillId="3" borderId="0" xfId="0" applyFont="1" applyFill="1" applyAlignment="1">
      <alignment vertical="center" wrapText="1"/>
    </xf>
    <xf numFmtId="0" fontId="18" fillId="4" borderId="1" xfId="0" applyNumberFormat="1" applyFont="1" applyFill="1" applyBorder="1" applyAlignment="1">
      <alignment vertical="center" wrapText="1"/>
    </xf>
    <xf numFmtId="0" fontId="17" fillId="4" borderId="1" xfId="0" applyFont="1" applyFill="1" applyBorder="1" applyAlignment="1">
      <alignment vertical="center" wrapText="1"/>
    </xf>
    <xf numFmtId="0" fontId="0" fillId="4" borderId="1" xfId="0" applyFont="1" applyFill="1" applyBorder="1" applyAlignment="1">
      <alignment vertical="center" wrapText="1"/>
    </xf>
    <xf numFmtId="183" fontId="17" fillId="4" borderId="1" xfId="0" applyNumberFormat="1" applyFont="1" applyFill="1" applyBorder="1" applyAlignment="1">
      <alignment vertical="center" wrapText="1"/>
    </xf>
    <xf numFmtId="184" fontId="17" fillId="4" borderId="1" xfId="0" applyNumberFormat="1" applyFont="1" applyFill="1" applyBorder="1" applyAlignment="1">
      <alignment vertical="center" wrapText="1"/>
    </xf>
    <xf numFmtId="0" fontId="6" fillId="4" borderId="0" xfId="0" applyFont="1" applyFill="1" applyAlignment="1">
      <alignment vertical="center" wrapText="1"/>
    </xf>
    <xf numFmtId="0" fontId="18" fillId="4" borderId="2" xfId="0" applyFont="1" applyFill="1" applyBorder="1" applyAlignment="1">
      <alignment vertical="center" wrapText="1"/>
    </xf>
    <xf numFmtId="0" fontId="17" fillId="4" borderId="1" xfId="0" applyNumberFormat="1" applyFont="1" applyFill="1" applyBorder="1" applyAlignment="1">
      <alignment vertical="center" wrapText="1"/>
    </xf>
    <xf numFmtId="0" fontId="18" fillId="4" borderId="1" xfId="0" applyFont="1" applyFill="1" applyBorder="1" applyAlignment="1">
      <alignment vertical="center" wrapText="1"/>
    </xf>
    <xf numFmtId="184" fontId="17" fillId="0" borderId="7" xfId="0" applyNumberFormat="1" applyFont="1" applyFill="1" applyBorder="1" applyAlignment="1">
      <alignment vertical="center" wrapText="1"/>
    </xf>
    <xf numFmtId="0" fontId="0" fillId="3" borderId="0" xfId="0" applyFont="1" applyFill="1" applyAlignment="1">
      <alignment vertical="center" wrapText="1"/>
    </xf>
    <xf numFmtId="0" fontId="73" fillId="4" borderId="2" xfId="0" applyFont="1" applyFill="1" applyBorder="1" applyAlignment="1">
      <alignment vertical="center" wrapText="1"/>
    </xf>
    <xf numFmtId="0" fontId="20" fillId="4" borderId="1" xfId="0" applyFont="1" applyFill="1" applyBorder="1" applyAlignment="1">
      <alignment vertical="center" wrapText="1"/>
    </xf>
    <xf numFmtId="0" fontId="15" fillId="59" borderId="1" xfId="0" applyFont="1" applyFill="1" applyBorder="1" applyAlignment="1">
      <alignment vertical="center" wrapText="1"/>
    </xf>
    <xf numFmtId="0" fontId="12" fillId="59" borderId="2" xfId="0" applyFont="1" applyFill="1" applyBorder="1" applyAlignment="1">
      <alignment vertical="center" wrapText="1"/>
    </xf>
    <xf numFmtId="176" fontId="69" fillId="59" borderId="2" xfId="0" applyNumberFormat="1" applyFont="1" applyFill="1" applyBorder="1" applyAlignment="1">
      <alignment vertical="center" wrapText="1"/>
    </xf>
    <xf numFmtId="176" fontId="69" fillId="59" borderId="1" xfId="0" applyNumberFormat="1" applyFont="1" applyFill="1" applyBorder="1" applyAlignment="1">
      <alignment vertical="center" wrapText="1"/>
    </xf>
    <xf numFmtId="176" fontId="18" fillId="59" borderId="1" xfId="0" applyNumberFormat="1" applyFont="1" applyFill="1" applyBorder="1" applyAlignment="1">
      <alignment vertical="center" wrapText="1"/>
    </xf>
    <xf numFmtId="176" fontId="18" fillId="59" borderId="2" xfId="0" applyNumberFormat="1" applyFont="1" applyFill="1" applyBorder="1" applyAlignment="1">
      <alignment vertical="center" wrapText="1"/>
    </xf>
    <xf numFmtId="2" fontId="18" fillId="59" borderId="1" xfId="0" applyNumberFormat="1" applyFont="1" applyFill="1" applyBorder="1" applyAlignment="1">
      <alignment vertical="center" wrapText="1"/>
    </xf>
    <xf numFmtId="0" fontId="20" fillId="59" borderId="0" xfId="0" applyFont="1" applyFill="1" applyAlignment="1">
      <alignment vertical="center" wrapText="1"/>
    </xf>
    <xf numFmtId="2" fontId="69" fillId="59" borderId="1" xfId="0" applyNumberFormat="1" applyFont="1" applyFill="1" applyBorder="1" applyAlignment="1">
      <alignment vertical="center" wrapText="1"/>
    </xf>
    <xf numFmtId="0" fontId="12" fillId="59" borderId="1" xfId="0" applyFont="1" applyFill="1" applyBorder="1" applyAlignment="1">
      <alignment vertical="center" wrapText="1"/>
    </xf>
    <xf numFmtId="0" fontId="18" fillId="59" borderId="1" xfId="0" applyFont="1" applyFill="1" applyBorder="1" applyAlignment="1">
      <alignment vertical="center" wrapText="1"/>
    </xf>
    <xf numFmtId="0" fontId="3" fillId="0" borderId="8" xfId="0" applyFont="1" applyFill="1" applyBorder="1" applyAlignment="1">
      <alignment horizontal="center" vertical="center" wrapText="1"/>
    </xf>
    <xf numFmtId="0" fontId="9" fillId="0" borderId="8" xfId="0" applyNumberFormat="1" applyFont="1" applyBorder="1" applyAlignment="1"/>
    <xf numFmtId="0" fontId="0" fillId="0" borderId="16" xfId="0"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Border="1">
      <alignment vertical="center"/>
    </xf>
    <xf numFmtId="0" fontId="68" fillId="0" borderId="0" xfId="0" applyFont="1">
      <alignment vertical="center"/>
    </xf>
    <xf numFmtId="0" fontId="69" fillId="0" borderId="1" xfId="0" applyFont="1" applyBorder="1" applyAlignment="1">
      <alignment horizontal="centerContinuous" wrapText="1"/>
    </xf>
    <xf numFmtId="0" fontId="69" fillId="0" borderId="12" xfId="0" applyFont="1" applyBorder="1" applyAlignment="1">
      <alignment horizontal="centerContinuous" wrapText="1"/>
    </xf>
    <xf numFmtId="38" fontId="11" fillId="0" borderId="1" xfId="1" applyFont="1" applyFill="1" applyBorder="1" applyAlignment="1">
      <alignment horizontal="right"/>
    </xf>
    <xf numFmtId="0" fontId="27" fillId="3" borderId="0" xfId="0" applyFont="1" applyFill="1">
      <alignment vertical="center"/>
    </xf>
    <xf numFmtId="0" fontId="27" fillId="3" borderId="0" xfId="0" applyFont="1" applyFill="1" applyAlignment="1">
      <alignment vertical="center" wrapText="1"/>
    </xf>
    <xf numFmtId="0" fontId="27" fillId="0" borderId="38" xfId="0" applyFont="1" applyBorder="1" applyAlignment="1">
      <alignment vertical="center" wrapText="1"/>
    </xf>
    <xf numFmtId="0" fontId="27" fillId="3" borderId="0" xfId="0" applyFont="1" applyFill="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vertical="center" wrapText="1"/>
    </xf>
    <xf numFmtId="0" fontId="27" fillId="3" borderId="1" xfId="0" applyFont="1" applyFill="1" applyBorder="1" applyAlignment="1">
      <alignment vertical="center" wrapText="1"/>
    </xf>
    <xf numFmtId="0" fontId="78" fillId="0" borderId="1" xfId="333" applyFont="1" applyBorder="1" applyAlignment="1">
      <alignment vertical="center" wrapText="1"/>
    </xf>
    <xf numFmtId="0" fontId="78" fillId="3" borderId="1" xfId="333" applyFont="1" applyFill="1" applyBorder="1" applyAlignment="1">
      <alignment vertical="center" wrapText="1"/>
    </xf>
    <xf numFmtId="0" fontId="79" fillId="3" borderId="0" xfId="0" applyFont="1" applyFill="1">
      <alignment vertical="center"/>
    </xf>
    <xf numFmtId="0" fontId="7" fillId="3" borderId="1" xfId="0" applyFont="1" applyFill="1" applyBorder="1" applyAlignment="1">
      <alignment vertical="center" wrapText="1"/>
    </xf>
    <xf numFmtId="0" fontId="7" fillId="0" borderId="1" xfId="0" applyFont="1" applyBorder="1" applyAlignment="1">
      <alignment vertical="center" wrapText="1"/>
    </xf>
    <xf numFmtId="0" fontId="7" fillId="3" borderId="0" xfId="0" applyFont="1" applyFill="1">
      <alignment vertical="center"/>
    </xf>
    <xf numFmtId="0" fontId="27" fillId="0" borderId="1" xfId="0" applyFont="1" applyBorder="1" applyAlignment="1">
      <alignment vertical="center" wrapText="1"/>
    </xf>
    <xf numFmtId="0" fontId="80" fillId="0" borderId="1" xfId="0" applyFont="1" applyBorder="1" applyAlignment="1">
      <alignment vertical="center" wrapText="1"/>
    </xf>
    <xf numFmtId="0" fontId="7" fillId="0" borderId="1" xfId="333" applyFont="1" applyBorder="1" applyAlignment="1">
      <alignment vertical="center" wrapText="1"/>
    </xf>
    <xf numFmtId="0" fontId="27" fillId="0" borderId="0" xfId="0" applyFont="1">
      <alignment vertical="center"/>
    </xf>
    <xf numFmtId="0" fontId="27" fillId="0" borderId="0" xfId="0" applyFont="1" applyAlignment="1">
      <alignment vertical="center" wrapText="1"/>
    </xf>
    <xf numFmtId="0" fontId="81" fillId="3" borderId="0" xfId="333" applyFont="1" applyFill="1" applyAlignment="1">
      <alignment vertical="center" wrapText="1"/>
    </xf>
    <xf numFmtId="0" fontId="7" fillId="3" borderId="0" xfId="0" applyFont="1" applyFill="1" applyAlignment="1">
      <alignment vertical="center" wrapText="1"/>
    </xf>
    <xf numFmtId="0" fontId="7" fillId="0" borderId="0" xfId="0" applyFont="1" applyAlignment="1">
      <alignment vertical="center" wrapText="1"/>
    </xf>
    <xf numFmtId="0" fontId="66" fillId="0" borderId="2" xfId="0" applyFont="1" applyFill="1" applyBorder="1" applyAlignment="1">
      <alignment horizontal="center" vertical="center" wrapText="1"/>
    </xf>
    <xf numFmtId="0" fontId="14" fillId="0" borderId="2" xfId="0" applyFont="1" applyFill="1" applyBorder="1" applyAlignment="1">
      <alignment vertical="center" wrapText="1"/>
    </xf>
    <xf numFmtId="0" fontId="27" fillId="3" borderId="0" xfId="0" applyFont="1" applyFill="1" applyBorder="1" applyAlignment="1">
      <alignment vertical="center" wrapText="1"/>
    </xf>
    <xf numFmtId="0" fontId="27" fillId="0" borderId="0" xfId="0" applyFont="1" applyBorder="1" applyAlignment="1">
      <alignment vertical="center" wrapText="1"/>
    </xf>
    <xf numFmtId="0" fontId="81" fillId="0" borderId="38" xfId="333" applyFont="1" applyBorder="1" applyAlignment="1">
      <alignment vertical="center" wrapText="1"/>
    </xf>
    <xf numFmtId="0" fontId="77" fillId="0" borderId="1" xfId="333" applyBorder="1" applyAlignment="1">
      <alignment vertical="center" wrapText="1"/>
    </xf>
    <xf numFmtId="0" fontId="77" fillId="0" borderId="1" xfId="333" applyFill="1" applyBorder="1" applyAlignment="1">
      <alignment vertical="center" wrapText="1"/>
    </xf>
    <xf numFmtId="0" fontId="7" fillId="0" borderId="1" xfId="0" applyFont="1" applyFill="1" applyBorder="1" applyAlignment="1">
      <alignment vertical="center" wrapText="1"/>
    </xf>
    <xf numFmtId="0" fontId="27" fillId="0" borderId="1" xfId="0" applyFont="1" applyFill="1" applyBorder="1" applyAlignment="1">
      <alignment vertical="center" wrapText="1"/>
    </xf>
    <xf numFmtId="0" fontId="27" fillId="4" borderId="1" xfId="0" applyFont="1" applyFill="1" applyBorder="1" applyAlignment="1">
      <alignment vertical="center" wrapText="1"/>
    </xf>
    <xf numFmtId="0" fontId="2" fillId="3" borderId="42" xfId="0" applyFont="1" applyFill="1" applyBorder="1" applyAlignment="1">
      <alignment vertical="center" wrapText="1"/>
    </xf>
    <xf numFmtId="176" fontId="0" fillId="0" borderId="43" xfId="0" applyNumberFormat="1" applyBorder="1" applyAlignment="1">
      <alignment vertical="center" wrapText="1"/>
    </xf>
    <xf numFmtId="0" fontId="0" fillId="0" borderId="44" xfId="0" applyBorder="1">
      <alignment vertical="center"/>
    </xf>
    <xf numFmtId="0" fontId="0" fillId="3" borderId="41" xfId="0" applyFill="1" applyBorder="1" applyAlignment="1">
      <alignment horizontal="center" vertical="center" wrapText="1"/>
    </xf>
    <xf numFmtId="0" fontId="2" fillId="3" borderId="45" xfId="0" applyFont="1" applyFill="1" applyBorder="1" applyAlignment="1">
      <alignment vertical="center" wrapText="1"/>
    </xf>
    <xf numFmtId="176" fontId="0" fillId="0" borderId="41" xfId="0" applyNumberFormat="1" applyBorder="1" applyAlignment="1">
      <alignment vertical="center" wrapText="1"/>
    </xf>
    <xf numFmtId="176" fontId="0" fillId="0" borderId="46" xfId="0" applyNumberFormat="1" applyBorder="1" applyAlignment="1">
      <alignment vertical="center" wrapText="1"/>
    </xf>
    <xf numFmtId="176" fontId="0" fillId="0" borderId="47" xfId="0" applyNumberFormat="1" applyBorder="1" applyAlignment="1">
      <alignment vertical="center" wrapText="1"/>
    </xf>
    <xf numFmtId="0" fontId="2" fillId="3" borderId="44" xfId="0" applyFont="1" applyFill="1" applyBorder="1" applyAlignment="1">
      <alignment vertical="center" wrapText="1"/>
    </xf>
    <xf numFmtId="0" fontId="77" fillId="3" borderId="1" xfId="333" applyFill="1" applyBorder="1" applyAlignment="1">
      <alignment vertical="center" wrapText="1"/>
    </xf>
    <xf numFmtId="0" fontId="18" fillId="4" borderId="3" xfId="0" applyFont="1" applyFill="1" applyBorder="1" applyAlignment="1">
      <alignment horizontal="center" vertical="center"/>
    </xf>
    <xf numFmtId="0" fontId="18" fillId="4" borderId="1" xfId="0" applyFont="1" applyFill="1" applyBorder="1" applyAlignment="1">
      <alignment horizontal="center" vertical="center"/>
    </xf>
    <xf numFmtId="0" fontId="17" fillId="4" borderId="3" xfId="0" applyFont="1" applyFill="1" applyBorder="1" applyAlignment="1">
      <alignment vertical="center" wrapText="1"/>
    </xf>
    <xf numFmtId="38" fontId="11" fillId="0" borderId="3" xfId="1" applyFont="1" applyFill="1" applyBorder="1" applyAlignment="1">
      <alignment horizontal="right"/>
    </xf>
    <xf numFmtId="38" fontId="0" fillId="0" borderId="3" xfId="1" applyFont="1" applyBorder="1">
      <alignment vertical="center"/>
    </xf>
    <xf numFmtId="0" fontId="18" fillId="3" borderId="3" xfId="0" applyFont="1" applyFill="1" applyBorder="1" applyAlignment="1">
      <alignment vertical="center"/>
    </xf>
    <xf numFmtId="0" fontId="27" fillId="3" borderId="4" xfId="0" applyFont="1" applyFill="1" applyBorder="1" applyAlignment="1">
      <alignment vertical="center" wrapText="1"/>
    </xf>
    <xf numFmtId="0" fontId="27" fillId="3" borderId="5" xfId="0" applyFont="1" applyFill="1" applyBorder="1" applyAlignment="1">
      <alignment vertical="center" wrapText="1"/>
    </xf>
    <xf numFmtId="0" fontId="7" fillId="3" borderId="4" xfId="0" applyFont="1" applyFill="1" applyBorder="1" applyAlignment="1">
      <alignment vertical="center" wrapText="1"/>
    </xf>
    <xf numFmtId="0" fontId="7" fillId="3" borderId="5" xfId="0" applyFont="1" applyFill="1" applyBorder="1" applyAlignment="1">
      <alignment vertical="center" wrapText="1"/>
    </xf>
    <xf numFmtId="0" fontId="18" fillId="3" borderId="3" xfId="0" applyFont="1" applyFill="1" applyBorder="1" applyAlignment="1">
      <alignment horizontal="centerContinuous" vertical="center"/>
    </xf>
    <xf numFmtId="0" fontId="18" fillId="3" borderId="4" xfId="0" applyFont="1" applyFill="1" applyBorder="1" applyAlignment="1">
      <alignment horizontal="centerContinuous" vertical="center"/>
    </xf>
    <xf numFmtId="0" fontId="18" fillId="3" borderId="5" xfId="0" applyFont="1" applyFill="1" applyBorder="1" applyAlignment="1">
      <alignment horizontal="centerContinuous" vertical="center"/>
    </xf>
    <xf numFmtId="0" fontId="0" fillId="3" borderId="3" xfId="0" applyFill="1" applyBorder="1">
      <alignment vertical="center"/>
    </xf>
    <xf numFmtId="0" fontId="0" fillId="3" borderId="4" xfId="0" applyFill="1" applyBorder="1">
      <alignment vertical="center"/>
    </xf>
    <xf numFmtId="0" fontId="0" fillId="3" borderId="4" xfId="0" applyFill="1" applyBorder="1" applyAlignment="1">
      <alignment vertical="center" wrapText="1"/>
    </xf>
    <xf numFmtId="38" fontId="0" fillId="3" borderId="5" xfId="1" applyFont="1" applyFill="1" applyBorder="1">
      <alignment vertical="center"/>
    </xf>
    <xf numFmtId="38" fontId="0" fillId="3" borderId="3" xfId="1" applyFont="1" applyFill="1" applyBorder="1">
      <alignment vertical="center"/>
    </xf>
    <xf numFmtId="38" fontId="0" fillId="3" borderId="4" xfId="1" applyFont="1" applyFill="1" applyBorder="1">
      <alignment vertical="center"/>
    </xf>
    <xf numFmtId="0" fontId="0" fillId="3" borderId="5" xfId="0" applyFill="1" applyBorder="1">
      <alignment vertical="center"/>
    </xf>
    <xf numFmtId="180" fontId="0" fillId="3" borderId="4" xfId="0" applyNumberFormat="1" applyFill="1" applyBorder="1">
      <alignment vertical="center"/>
    </xf>
    <xf numFmtId="180" fontId="0" fillId="3" borderId="3" xfId="0" applyNumberFormat="1" applyFill="1" applyBorder="1">
      <alignment vertical="center"/>
    </xf>
    <xf numFmtId="0" fontId="9" fillId="3" borderId="4" xfId="0" applyNumberFormat="1" applyFont="1" applyFill="1" applyBorder="1" applyAlignment="1">
      <alignment horizontal="right"/>
    </xf>
    <xf numFmtId="0" fontId="9" fillId="3" borderId="5" xfId="0" applyNumberFormat="1" applyFont="1" applyFill="1" applyBorder="1" applyAlignment="1">
      <alignment horizontal="right"/>
    </xf>
    <xf numFmtId="180" fontId="0" fillId="3" borderId="5" xfId="0" applyNumberFormat="1" applyFill="1" applyBorder="1">
      <alignment vertical="center"/>
    </xf>
    <xf numFmtId="0" fontId="18" fillId="3" borderId="3" xfId="0" applyNumberFormat="1" applyFont="1" applyFill="1" applyBorder="1" applyAlignment="1">
      <alignment horizontal="left"/>
    </xf>
    <xf numFmtId="0" fontId="9" fillId="4" borderId="1" xfId="0" applyNumberFormat="1" applyFont="1" applyFill="1" applyBorder="1" applyAlignment="1">
      <alignment horizontal="center"/>
    </xf>
    <xf numFmtId="38" fontId="0" fillId="3" borderId="0" xfId="1" applyFont="1" applyFill="1" applyBorder="1">
      <alignment vertical="center"/>
    </xf>
    <xf numFmtId="0" fontId="0" fillId="3" borderId="0" xfId="0" applyFill="1" applyBorder="1">
      <alignment vertical="center"/>
    </xf>
    <xf numFmtId="0" fontId="18" fillId="4" borderId="3" xfId="0" applyNumberFormat="1" applyFont="1" applyFill="1" applyBorder="1" applyAlignment="1">
      <alignment vertical="center" wrapText="1"/>
    </xf>
    <xf numFmtId="0" fontId="17" fillId="4" borderId="5" xfId="0" applyFont="1" applyFill="1" applyBorder="1" applyAlignment="1">
      <alignment vertical="center" wrapText="1"/>
    </xf>
    <xf numFmtId="0" fontId="9" fillId="3" borderId="48" xfId="0" applyNumberFormat="1" applyFont="1" applyFill="1" applyBorder="1" applyAlignment="1">
      <alignment horizontal="right"/>
    </xf>
    <xf numFmtId="0" fontId="9" fillId="3" borderId="48" xfId="0" applyNumberFormat="1" applyFont="1" applyFill="1" applyBorder="1" applyAlignment="1">
      <alignment horizontal="left"/>
    </xf>
    <xf numFmtId="185" fontId="0" fillId="0" borderId="1" xfId="1" applyNumberFormat="1" applyFont="1" applyBorder="1">
      <alignment vertical="center"/>
    </xf>
    <xf numFmtId="176" fontId="0" fillId="0" borderId="0" xfId="0" applyNumberFormat="1" applyBorder="1" applyAlignment="1">
      <alignment vertical="center" wrapText="1"/>
    </xf>
    <xf numFmtId="0" fontId="18" fillId="4" borderId="5" xfId="0" applyNumberFormat="1" applyFont="1" applyFill="1" applyBorder="1" applyAlignment="1">
      <alignment vertical="center" wrapText="1"/>
    </xf>
    <xf numFmtId="38" fontId="79" fillId="0" borderId="1" xfId="1" applyFont="1" applyBorder="1" applyAlignment="1">
      <alignment horizontal="right" vertical="center" wrapText="1"/>
    </xf>
    <xf numFmtId="38" fontId="73" fillId="0" borderId="8" xfId="1" applyFont="1" applyBorder="1" applyAlignment="1"/>
    <xf numFmtId="38" fontId="0" fillId="0" borderId="0" xfId="1" applyFont="1" applyBorder="1" applyAlignment="1">
      <alignment vertical="center" wrapText="1"/>
    </xf>
    <xf numFmtId="0" fontId="0" fillId="0" borderId="0" xfId="0" applyBorder="1" applyAlignment="1">
      <alignment vertical="center" wrapText="1"/>
    </xf>
    <xf numFmtId="0" fontId="18" fillId="4" borderId="3" xfId="0" applyFont="1" applyFill="1" applyBorder="1" applyAlignment="1">
      <alignment horizontal="center" vertical="center"/>
    </xf>
    <xf numFmtId="0" fontId="18" fillId="4" borderId="1" xfId="0" applyNumberFormat="1" applyFont="1" applyFill="1" applyBorder="1" applyAlignment="1">
      <alignment horizontal="center" vertical="center"/>
    </xf>
    <xf numFmtId="0" fontId="18" fillId="4" borderId="1" xfId="0" applyFont="1" applyFill="1" applyBorder="1" applyAlignment="1">
      <alignment horizontal="center" vertical="center"/>
    </xf>
    <xf numFmtId="183" fontId="18" fillId="4" borderId="3" xfId="0" applyNumberFormat="1" applyFont="1" applyFill="1" applyBorder="1" applyAlignment="1">
      <alignment horizontal="center" vertical="center"/>
    </xf>
    <xf numFmtId="0" fontId="18" fillId="3" borderId="4" xfId="0" applyFont="1" applyFill="1" applyBorder="1" applyAlignment="1">
      <alignment vertical="center"/>
    </xf>
    <xf numFmtId="0" fontId="18"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27" fillId="4" borderId="3" xfId="0" applyFont="1" applyFill="1" applyBorder="1" applyAlignment="1">
      <alignment horizontal="centerContinuous" vertical="center" wrapText="1"/>
    </xf>
    <xf numFmtId="0" fontId="27" fillId="4" borderId="4" xfId="0" applyFont="1" applyFill="1" applyBorder="1" applyAlignment="1">
      <alignment horizontal="centerContinuous" vertical="center" wrapText="1"/>
    </xf>
    <xf numFmtId="0" fontId="27" fillId="4" borderId="5" xfId="0" applyFont="1" applyFill="1" applyBorder="1" applyAlignment="1">
      <alignment horizontal="centerContinuous" vertical="center" wrapText="1"/>
    </xf>
    <xf numFmtId="0" fontId="7" fillId="0" borderId="3" xfId="0" applyFont="1" applyBorder="1" applyAlignment="1">
      <alignment horizontal="left" vertical="center" wrapText="1"/>
    </xf>
    <xf numFmtId="0" fontId="18" fillId="0" borderId="1" xfId="0" applyNumberFormat="1" applyFont="1" applyBorder="1" applyAlignment="1"/>
    <xf numFmtId="38" fontId="18" fillId="0" borderId="1" xfId="1" applyFont="1" applyBorder="1" applyAlignment="1"/>
    <xf numFmtId="38" fontId="18" fillId="0" borderId="8" xfId="1" applyFont="1" applyBorder="1" applyAlignment="1"/>
    <xf numFmtId="0" fontId="78" fillId="0" borderId="50" xfId="333" applyFont="1" applyBorder="1" applyAlignment="1">
      <alignment vertical="center" wrapText="1"/>
    </xf>
    <xf numFmtId="0" fontId="7" fillId="0" borderId="50" xfId="0" applyFont="1" applyBorder="1" applyAlignment="1">
      <alignment vertical="center" wrapText="1"/>
    </xf>
    <xf numFmtId="0" fontId="81" fillId="0" borderId="50" xfId="333" applyFont="1" applyBorder="1" applyAlignment="1">
      <alignment vertical="center" wrapText="1"/>
    </xf>
    <xf numFmtId="38" fontId="18" fillId="4" borderId="1" xfId="1" applyFont="1" applyFill="1" applyBorder="1" applyAlignment="1">
      <alignment vertical="center" wrapText="1"/>
    </xf>
    <xf numFmtId="0" fontId="69" fillId="4" borderId="1" xfId="0" applyFont="1" applyFill="1" applyBorder="1" applyAlignment="1">
      <alignment vertical="center" wrapText="1"/>
    </xf>
    <xf numFmtId="0" fontId="83" fillId="0" borderId="0" xfId="0" applyFont="1" applyAlignment="1">
      <alignment vertical="center" wrapText="1"/>
    </xf>
    <xf numFmtId="0" fontId="2" fillId="0" borderId="0" xfId="0" applyFont="1" applyAlignment="1">
      <alignment horizontal="left" wrapText="1"/>
    </xf>
    <xf numFmtId="0" fontId="17" fillId="0" borderId="36" xfId="0" applyFont="1" applyBorder="1" applyAlignment="1">
      <alignment horizontal="left" wrapText="1"/>
    </xf>
    <xf numFmtId="0" fontId="18" fillId="0" borderId="0" xfId="0" applyFont="1" applyAlignment="1">
      <alignment horizontal="center" wrapText="1"/>
    </xf>
    <xf numFmtId="0" fontId="18" fillId="4" borderId="3" xfId="0" applyNumberFormat="1" applyFont="1" applyFill="1" applyBorder="1" applyAlignment="1">
      <alignment horizontal="center" vertical="center"/>
    </xf>
    <xf numFmtId="0" fontId="18" fillId="4" borderId="5" xfId="0" applyNumberFormat="1"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1" xfId="0" applyNumberFormat="1" applyFont="1" applyFill="1" applyBorder="1" applyAlignment="1">
      <alignment horizontal="center" vertical="center"/>
    </xf>
    <xf numFmtId="0" fontId="18" fillId="4" borderId="4" xfId="0" applyNumberFormat="1" applyFont="1" applyFill="1" applyBorder="1" applyAlignment="1">
      <alignment horizontal="center" vertical="center"/>
    </xf>
    <xf numFmtId="183" fontId="18" fillId="4" borderId="3" xfId="0" applyNumberFormat="1" applyFont="1" applyFill="1" applyBorder="1" applyAlignment="1">
      <alignment horizontal="center" vertical="center"/>
    </xf>
    <xf numFmtId="0" fontId="18" fillId="0" borderId="5" xfId="0" applyFont="1" applyBorder="1" applyAlignment="1">
      <alignment horizontal="center" vertical="center"/>
    </xf>
    <xf numFmtId="0" fontId="0" fillId="0" borderId="5" xfId="0" applyBorder="1" applyAlignment="1">
      <alignment horizontal="center" vertical="center"/>
    </xf>
    <xf numFmtId="0" fontId="18" fillId="4" borderId="1" xfId="0" applyFont="1" applyFill="1" applyBorder="1" applyAlignment="1">
      <alignment horizontal="center" vertical="center"/>
    </xf>
    <xf numFmtId="0" fontId="18" fillId="4" borderId="4" xfId="0" applyFont="1" applyFill="1" applyBorder="1" applyAlignment="1">
      <alignment horizontal="center" vertical="center"/>
    </xf>
    <xf numFmtId="0" fontId="27" fillId="4" borderId="49" xfId="0" applyFont="1" applyFill="1" applyBorder="1" applyAlignment="1">
      <alignment horizontal="center" vertical="center" wrapText="1"/>
    </xf>
    <xf numFmtId="0" fontId="0" fillId="0" borderId="43" xfId="0" applyBorder="1" applyAlignment="1">
      <alignment horizontal="center" vertical="center" wrapText="1"/>
    </xf>
    <xf numFmtId="0" fontId="7" fillId="3" borderId="3" xfId="0" applyFont="1" applyFill="1" applyBorder="1" applyAlignment="1">
      <alignment vertical="center" wrapText="1"/>
    </xf>
    <xf numFmtId="0" fontId="0" fillId="0" borderId="5" xfId="0" applyBorder="1" applyAlignment="1">
      <alignment vertical="center" wrapText="1"/>
    </xf>
    <xf numFmtId="0" fontId="27" fillId="3" borderId="3" xfId="0" applyFont="1" applyFill="1" applyBorder="1" applyAlignment="1">
      <alignment vertical="center" wrapText="1"/>
    </xf>
    <xf numFmtId="0" fontId="7" fillId="0" borderId="3" xfId="0" applyFont="1" applyBorder="1" applyAlignment="1">
      <alignment vertical="center" wrapText="1"/>
    </xf>
    <xf numFmtId="0" fontId="77" fillId="0" borderId="3" xfId="333" applyBorder="1" applyAlignment="1">
      <alignment vertical="center" wrapText="1"/>
    </xf>
    <xf numFmtId="0" fontId="7" fillId="3" borderId="3" xfId="0" applyFont="1" applyFill="1" applyBorder="1" applyAlignment="1">
      <alignment horizontal="left" vertical="center" wrapText="1"/>
    </xf>
    <xf numFmtId="0" fontId="0" fillId="0" borderId="5" xfId="0" applyBorder="1" applyAlignment="1">
      <alignment horizontal="left" vertical="center" wrapText="1"/>
    </xf>
    <xf numFmtId="0" fontId="7" fillId="0" borderId="3" xfId="0" applyFont="1" applyBorder="1" applyAlignment="1">
      <alignment horizontal="left" vertical="center" wrapText="1"/>
    </xf>
    <xf numFmtId="0" fontId="18" fillId="0" borderId="5" xfId="0" applyFont="1" applyBorder="1" applyAlignment="1">
      <alignment horizontal="left" vertical="center" wrapText="1"/>
    </xf>
    <xf numFmtId="0" fontId="27" fillId="4" borderId="3" xfId="0" applyFont="1" applyFill="1" applyBorder="1" applyAlignment="1">
      <alignment horizontal="center" vertical="center" wrapText="1"/>
    </xf>
    <xf numFmtId="0" fontId="0" fillId="0" borderId="5" xfId="0" applyBorder="1" applyAlignment="1">
      <alignment horizontal="center" vertical="center" wrapText="1"/>
    </xf>
    <xf numFmtId="0" fontId="77" fillId="0" borderId="3" xfId="333" applyBorder="1" applyAlignment="1">
      <alignment horizontal="left" vertical="center" wrapText="1"/>
    </xf>
    <xf numFmtId="0" fontId="27" fillId="0" borderId="3" xfId="0" applyFont="1" applyBorder="1" applyAlignment="1">
      <alignment horizontal="left" vertical="center" wrapText="1"/>
    </xf>
    <xf numFmtId="0" fontId="7" fillId="60" borderId="2" xfId="0" applyFont="1" applyFill="1" applyBorder="1" applyAlignment="1">
      <alignment horizontal="left" vertical="center" wrapText="1"/>
    </xf>
    <xf numFmtId="0" fontId="7" fillId="60" borderId="7" xfId="0" applyFont="1" applyFill="1" applyBorder="1" applyAlignment="1">
      <alignment horizontal="left" vertical="center" wrapText="1"/>
    </xf>
    <xf numFmtId="0" fontId="7" fillId="60" borderId="8" xfId="0" applyFont="1" applyFill="1" applyBorder="1" applyAlignment="1">
      <alignment horizontal="left" vertical="center" wrapText="1"/>
    </xf>
    <xf numFmtId="0" fontId="18" fillId="0" borderId="5" xfId="0" applyFont="1" applyBorder="1" applyAlignment="1">
      <alignment vertical="center" wrapText="1"/>
    </xf>
    <xf numFmtId="0" fontId="0" fillId="0" borderId="3" xfId="0" applyFill="1" applyBorder="1" applyAlignment="1">
      <alignment vertical="center" wrapText="1"/>
    </xf>
    <xf numFmtId="0" fontId="27" fillId="0" borderId="3" xfId="0" applyFont="1" applyBorder="1" applyAlignment="1">
      <alignment vertical="center" wrapText="1"/>
    </xf>
    <xf numFmtId="0" fontId="27" fillId="4" borderId="3" xfId="0" applyFont="1" applyFill="1" applyBorder="1" applyAlignment="1">
      <alignment vertical="center" wrapText="1"/>
    </xf>
    <xf numFmtId="0" fontId="77" fillId="0" borderId="4" xfId="333" applyBorder="1" applyAlignment="1">
      <alignment vertical="center" wrapText="1"/>
    </xf>
    <xf numFmtId="0" fontId="77" fillId="0" borderId="5" xfId="333" applyBorder="1" applyAlignment="1">
      <alignment vertical="center" wrapText="1"/>
    </xf>
    <xf numFmtId="0" fontId="0" fillId="0" borderId="4" xfId="0" applyBorder="1" applyAlignment="1">
      <alignment vertical="center" wrapText="1"/>
    </xf>
    <xf numFmtId="0" fontId="7" fillId="0" borderId="3" xfId="0" applyFont="1" applyFill="1" applyBorder="1" applyAlignment="1">
      <alignment vertical="center" wrapText="1"/>
    </xf>
    <xf numFmtId="0" fontId="18" fillId="0" borderId="4" xfId="0" applyFont="1" applyFill="1" applyBorder="1" applyAlignment="1">
      <alignment vertical="center" wrapText="1"/>
    </xf>
    <xf numFmtId="0" fontId="18" fillId="0" borderId="5" xfId="0" applyFont="1" applyFill="1" applyBorder="1" applyAlignment="1">
      <alignment vertical="center" wrapText="1"/>
    </xf>
    <xf numFmtId="0" fontId="77" fillId="0" borderId="3" xfId="333" applyFill="1" applyBorder="1" applyAlignment="1">
      <alignment vertical="center" wrapText="1"/>
    </xf>
    <xf numFmtId="0" fontId="80" fillId="0" borderId="3" xfId="0" applyFont="1" applyBorder="1" applyAlignment="1">
      <alignment vertical="center" wrapText="1"/>
    </xf>
    <xf numFmtId="0" fontId="17" fillId="0" borderId="5" xfId="0" applyFont="1" applyBorder="1" applyAlignment="1">
      <alignment vertical="center" wrapText="1"/>
    </xf>
  </cellXfs>
  <cellStyles count="334">
    <cellStyle name="20% - アクセント 1 2" xfId="31"/>
    <cellStyle name="20% - アクセント 1 3" xfId="32"/>
    <cellStyle name="20% - アクセント 1 4" xfId="33"/>
    <cellStyle name="20% - アクセント 1 5" xfId="34"/>
    <cellStyle name="20% - アクセント 2 2" xfId="35"/>
    <cellStyle name="20% - アクセント 2 3" xfId="36"/>
    <cellStyle name="20% - アクセント 2 4" xfId="37"/>
    <cellStyle name="20% - アクセント 2 5" xfId="38"/>
    <cellStyle name="20% - アクセント 3 2" xfId="39"/>
    <cellStyle name="20% - アクセント 3 3" xfId="40"/>
    <cellStyle name="20% - アクセント 3 4" xfId="41"/>
    <cellStyle name="20% - アクセント 3 5" xfId="42"/>
    <cellStyle name="20% - アクセント 4 2" xfId="43"/>
    <cellStyle name="20% - アクセント 4 3" xfId="44"/>
    <cellStyle name="20% - アクセント 4 4" xfId="45"/>
    <cellStyle name="20% - アクセント 4 5" xfId="46"/>
    <cellStyle name="20% - アクセント 5 2" xfId="47"/>
    <cellStyle name="20% - アクセント 5 3" xfId="48"/>
    <cellStyle name="20% - アクセント 5 4" xfId="49"/>
    <cellStyle name="20% - アクセント 5 5" xfId="50"/>
    <cellStyle name="20% - アクセント 6 2" xfId="51"/>
    <cellStyle name="20% - アクセント 6 3" xfId="52"/>
    <cellStyle name="20% - アクセント 6 4" xfId="53"/>
    <cellStyle name="20% - アクセント 6 5" xfId="54"/>
    <cellStyle name="40% - アクセント 1 2" xfId="55"/>
    <cellStyle name="40% - アクセント 1 3" xfId="56"/>
    <cellStyle name="40% - アクセント 1 4" xfId="57"/>
    <cellStyle name="40% - アクセント 1 5" xfId="58"/>
    <cellStyle name="40% - アクセント 2 2" xfId="59"/>
    <cellStyle name="40% - アクセント 2 3" xfId="60"/>
    <cellStyle name="40% - アクセント 2 4" xfId="61"/>
    <cellStyle name="40% - アクセント 2 5" xfId="62"/>
    <cellStyle name="40% - アクセント 3 2" xfId="63"/>
    <cellStyle name="40% - アクセント 3 3" xfId="64"/>
    <cellStyle name="40% - アクセント 3 4" xfId="65"/>
    <cellStyle name="40% - アクセント 3 5" xfId="66"/>
    <cellStyle name="40% - アクセント 4 2" xfId="67"/>
    <cellStyle name="40% - アクセント 4 3" xfId="68"/>
    <cellStyle name="40% - アクセント 4 4" xfId="69"/>
    <cellStyle name="40% - アクセント 4 5" xfId="70"/>
    <cellStyle name="40% - アクセント 5 2" xfId="71"/>
    <cellStyle name="40% - アクセント 5 3" xfId="72"/>
    <cellStyle name="40% - アクセント 5 4" xfId="73"/>
    <cellStyle name="40% - アクセント 5 5" xfId="74"/>
    <cellStyle name="40% - アクセント 6 2" xfId="75"/>
    <cellStyle name="40% - アクセント 6 3" xfId="76"/>
    <cellStyle name="40% - アクセント 6 4" xfId="77"/>
    <cellStyle name="40% - アクセント 6 5" xfId="78"/>
    <cellStyle name="60% - アクセント 1 2" xfId="79"/>
    <cellStyle name="60% - アクセント 1 3" xfId="80"/>
    <cellStyle name="60% - アクセント 1 4" xfId="81"/>
    <cellStyle name="60% - アクセント 1 5" xfId="82"/>
    <cellStyle name="60% - アクセント 2 2" xfId="83"/>
    <cellStyle name="60% - アクセント 2 3" xfId="84"/>
    <cellStyle name="60% - アクセント 2 4" xfId="85"/>
    <cellStyle name="60% - アクセント 2 5" xfId="86"/>
    <cellStyle name="60% - アクセント 3 2" xfId="87"/>
    <cellStyle name="60% - アクセント 3 3" xfId="88"/>
    <cellStyle name="60% - アクセント 3 4" xfId="89"/>
    <cellStyle name="60% - アクセント 3 5" xfId="90"/>
    <cellStyle name="60% - アクセント 4 2" xfId="91"/>
    <cellStyle name="60% - アクセント 4 3" xfId="92"/>
    <cellStyle name="60% - アクセント 4 4" xfId="93"/>
    <cellStyle name="60% - アクセント 4 5" xfId="94"/>
    <cellStyle name="60% - アクセント 5 2" xfId="95"/>
    <cellStyle name="60% - アクセント 5 3" xfId="96"/>
    <cellStyle name="60% - アクセント 5 4" xfId="97"/>
    <cellStyle name="60% - アクセント 5 5" xfId="98"/>
    <cellStyle name="60% - アクセント 6 2" xfId="99"/>
    <cellStyle name="60% - アクセント 6 3" xfId="100"/>
    <cellStyle name="60% - アクセント 6 4" xfId="101"/>
    <cellStyle name="60% - アクセント 6 5" xfId="102"/>
    <cellStyle name="Comma" xfId="103"/>
    <cellStyle name="Comma [0]" xfId="104"/>
    <cellStyle name="Comma [0] 2" xfId="105"/>
    <cellStyle name="Comma 2" xfId="106"/>
    <cellStyle name="Currency" xfId="107"/>
    <cellStyle name="Currency [0]" xfId="108"/>
    <cellStyle name="Currency [0] 2" xfId="109"/>
    <cellStyle name="Currency 2" xfId="110"/>
    <cellStyle name="Normal" xfId="111"/>
    <cellStyle name="Normal 2" xfId="112"/>
    <cellStyle name="Normal 2 2" xfId="113"/>
    <cellStyle name="Percent" xfId="114"/>
    <cellStyle name="アクセント 1 2" xfId="115"/>
    <cellStyle name="アクセント 1 3" xfId="116"/>
    <cellStyle name="アクセント 1 4" xfId="117"/>
    <cellStyle name="アクセント 1 5" xfId="118"/>
    <cellStyle name="アクセント 2 2" xfId="119"/>
    <cellStyle name="アクセント 2 3" xfId="120"/>
    <cellStyle name="アクセント 2 4" xfId="121"/>
    <cellStyle name="アクセント 2 5" xfId="122"/>
    <cellStyle name="アクセント 3 2" xfId="123"/>
    <cellStyle name="アクセント 3 3" xfId="124"/>
    <cellStyle name="アクセント 3 4" xfId="125"/>
    <cellStyle name="アクセント 3 5" xfId="126"/>
    <cellStyle name="アクセント 4 2" xfId="127"/>
    <cellStyle name="アクセント 4 3" xfId="128"/>
    <cellStyle name="アクセント 4 4" xfId="129"/>
    <cellStyle name="アクセント 4 5" xfId="130"/>
    <cellStyle name="アクセント 5 2" xfId="131"/>
    <cellStyle name="アクセント 5 3" xfId="132"/>
    <cellStyle name="アクセント 5 4" xfId="133"/>
    <cellStyle name="アクセント 5 5" xfId="134"/>
    <cellStyle name="アクセント 6 2" xfId="135"/>
    <cellStyle name="アクセント 6 3" xfId="136"/>
    <cellStyle name="アクセント 6 4" xfId="137"/>
    <cellStyle name="アクセント 6 5" xfId="138"/>
    <cellStyle name="タイトル 2" xfId="139"/>
    <cellStyle name="タイトル 3" xfId="140"/>
    <cellStyle name="タイトル 4" xfId="141"/>
    <cellStyle name="タイトル 5" xfId="142"/>
    <cellStyle name="チェック セル 2" xfId="143"/>
    <cellStyle name="チェック セル 3" xfId="144"/>
    <cellStyle name="チェック セル 4" xfId="145"/>
    <cellStyle name="チェック セル 5" xfId="146"/>
    <cellStyle name="どちらでもない 2" xfId="147"/>
    <cellStyle name="どちらでもない 3" xfId="148"/>
    <cellStyle name="どちらでもない 4" xfId="149"/>
    <cellStyle name="どちらでもない 5" xfId="150"/>
    <cellStyle name="パーセント 2" xfId="12"/>
    <cellStyle name="パーセント 2 2" xfId="18"/>
    <cellStyle name="パーセント 3" xfId="151"/>
    <cellStyle name="ハイパーリンク" xfId="333" builtinId="8"/>
    <cellStyle name="ハイパーリンク 2" xfId="6"/>
    <cellStyle name="メモ 2" xfId="152"/>
    <cellStyle name="メモ 2 2" xfId="153"/>
    <cellStyle name="メモ 3" xfId="154"/>
    <cellStyle name="メモ 3 2" xfId="155"/>
    <cellStyle name="メモ 4" xfId="156"/>
    <cellStyle name="メモ 4 2" xfId="157"/>
    <cellStyle name="メモ 5" xfId="158"/>
    <cellStyle name="メモ 5 2" xfId="159"/>
    <cellStyle name="リンク セル 2" xfId="160"/>
    <cellStyle name="リンク セル 3" xfId="161"/>
    <cellStyle name="リンク セル 4" xfId="162"/>
    <cellStyle name="リンク セル 5" xfId="163"/>
    <cellStyle name="_x001d_・_x000c_$・_x0017_V_x0001__x001b__x0007_ｾ5_x000f__x0001__x0001_" xfId="21"/>
    <cellStyle name="悪い 2" xfId="164"/>
    <cellStyle name="悪い 3" xfId="165"/>
    <cellStyle name="悪い 4" xfId="166"/>
    <cellStyle name="悪い 5" xfId="167"/>
    <cellStyle name="計算 2" xfId="168"/>
    <cellStyle name="計算 3" xfId="169"/>
    <cellStyle name="計算 3 2" xfId="170"/>
    <cellStyle name="計算 4" xfId="171"/>
    <cellStyle name="計算 4 2" xfId="172"/>
    <cellStyle name="計算 5" xfId="173"/>
    <cellStyle name="計算 5 2" xfId="174"/>
    <cellStyle name="警告文 2" xfId="175"/>
    <cellStyle name="警告文 3" xfId="176"/>
    <cellStyle name="警告文 4" xfId="177"/>
    <cellStyle name="警告文 5" xfId="178"/>
    <cellStyle name="桁区切り" xfId="1" builtinId="6"/>
    <cellStyle name="桁区切り [0.00] 2" xfId="22"/>
    <cellStyle name="桁区切り [0.00] 2 2" xfId="179"/>
    <cellStyle name="桁区切り 10" xfId="180"/>
    <cellStyle name="桁区切り 10 2" xfId="181"/>
    <cellStyle name="桁区切り 11" xfId="182"/>
    <cellStyle name="桁区切り 11 2" xfId="183"/>
    <cellStyle name="桁区切り 12" xfId="184"/>
    <cellStyle name="桁区切り 12 2" xfId="185"/>
    <cellStyle name="桁区切り 13" xfId="186"/>
    <cellStyle name="桁区切り 13 2" xfId="187"/>
    <cellStyle name="桁区切り 14" xfId="188"/>
    <cellStyle name="桁区切り 15" xfId="189"/>
    <cellStyle name="桁区切り 16" xfId="190"/>
    <cellStyle name="桁区切り 16 2" xfId="191"/>
    <cellStyle name="桁区切り 17" xfId="192"/>
    <cellStyle name="桁区切り 17 2" xfId="193"/>
    <cellStyle name="桁区切り 18" xfId="194"/>
    <cellStyle name="桁区切り 2" xfId="13"/>
    <cellStyle name="桁区切り 2 2" xfId="23"/>
    <cellStyle name="桁区切り 2 3" xfId="28"/>
    <cellStyle name="桁区切り 2 4" xfId="19"/>
    <cellStyle name="桁区切り 3" xfId="16"/>
    <cellStyle name="桁区切り 3 2" xfId="196"/>
    <cellStyle name="桁区切り 3 2 2" xfId="197"/>
    <cellStyle name="桁区切り 3 2 2 2" xfId="198"/>
    <cellStyle name="桁区切り 3 2 3" xfId="199"/>
    <cellStyle name="桁区切り 3 3" xfId="200"/>
    <cellStyle name="桁区切り 3 3 2" xfId="201"/>
    <cellStyle name="桁区切り 3 3 2 2" xfId="202"/>
    <cellStyle name="桁区切り 3 3 3" xfId="203"/>
    <cellStyle name="桁区切り 3 4" xfId="195"/>
    <cellStyle name="桁区切り 4" xfId="204"/>
    <cellStyle name="桁区切り 4 2" xfId="205"/>
    <cellStyle name="桁区切り 4 3" xfId="206"/>
    <cellStyle name="桁区切り 5" xfId="207"/>
    <cellStyle name="桁区切り 5 2" xfId="208"/>
    <cellStyle name="桁区切り 6" xfId="209"/>
    <cellStyle name="桁区切り 6 2" xfId="210"/>
    <cellStyle name="桁区切り 7" xfId="211"/>
    <cellStyle name="桁区切り 7 2" xfId="212"/>
    <cellStyle name="桁区切り 8" xfId="213"/>
    <cellStyle name="桁区切り 8 2" xfId="214"/>
    <cellStyle name="桁区切り 9" xfId="215"/>
    <cellStyle name="桁区切り 9 2" xfId="216"/>
    <cellStyle name="見出し 1 2" xfId="217"/>
    <cellStyle name="見出し 1 3" xfId="218"/>
    <cellStyle name="見出し 1 4" xfId="219"/>
    <cellStyle name="見出し 1 5" xfId="220"/>
    <cellStyle name="見出し 2 2" xfId="221"/>
    <cellStyle name="見出し 2 3" xfId="222"/>
    <cellStyle name="見出し 2 4" xfId="223"/>
    <cellStyle name="見出し 2 5" xfId="224"/>
    <cellStyle name="見出し 3 2" xfId="225"/>
    <cellStyle name="見出し 3 3" xfId="226"/>
    <cellStyle name="見出し 3 4" xfId="227"/>
    <cellStyle name="見出し 3 5" xfId="228"/>
    <cellStyle name="見出し 4 2" xfId="229"/>
    <cellStyle name="見出し 4 3" xfId="230"/>
    <cellStyle name="見出し 4 4" xfId="231"/>
    <cellStyle name="見出し 4 5" xfId="232"/>
    <cellStyle name="集計 2" xfId="233"/>
    <cellStyle name="集計 3" xfId="234"/>
    <cellStyle name="集計 3 2" xfId="235"/>
    <cellStyle name="集計 4" xfId="236"/>
    <cellStyle name="集計 4 2" xfId="237"/>
    <cellStyle name="集計 5" xfId="238"/>
    <cellStyle name="集計 5 2" xfId="239"/>
    <cellStyle name="出力 2" xfId="240"/>
    <cellStyle name="出力 3" xfId="241"/>
    <cellStyle name="出力 3 2" xfId="242"/>
    <cellStyle name="出力 4" xfId="243"/>
    <cellStyle name="出力 4 2" xfId="244"/>
    <cellStyle name="出力 5" xfId="245"/>
    <cellStyle name="出力 5 2" xfId="246"/>
    <cellStyle name="説明文 2" xfId="247"/>
    <cellStyle name="説明文 3" xfId="248"/>
    <cellStyle name="説明文 4" xfId="249"/>
    <cellStyle name="説明文 5" xfId="250"/>
    <cellStyle name="通貨 [0.00] 2" xfId="251"/>
    <cellStyle name="通貨 [0.00] 2 2" xfId="252"/>
    <cellStyle name="通貨 2" xfId="253"/>
    <cellStyle name="通貨 2 2" xfId="254"/>
    <cellStyle name="入力 2" xfId="255"/>
    <cellStyle name="入力 3" xfId="256"/>
    <cellStyle name="入力 3 2" xfId="257"/>
    <cellStyle name="入力 4" xfId="258"/>
    <cellStyle name="入力 4 2" xfId="259"/>
    <cellStyle name="入力 5" xfId="260"/>
    <cellStyle name="入力 5 2" xfId="261"/>
    <cellStyle name="標準" xfId="0" builtinId="0"/>
    <cellStyle name="標準 10" xfId="9"/>
    <cellStyle name="標準 10 2" xfId="262"/>
    <cellStyle name="標準 11" xfId="263"/>
    <cellStyle name="標準 11 2" xfId="264"/>
    <cellStyle name="標準 12" xfId="265"/>
    <cellStyle name="標準 13" xfId="266"/>
    <cellStyle name="標準 14" xfId="267"/>
    <cellStyle name="標準 15" xfId="268"/>
    <cellStyle name="標準 16" xfId="269"/>
    <cellStyle name="標準 16 2" xfId="270"/>
    <cellStyle name="標準 16 2 2" xfId="271"/>
    <cellStyle name="標準 16 3" xfId="272"/>
    <cellStyle name="標準 16 3 2" xfId="273"/>
    <cellStyle name="標準 16 4" xfId="274"/>
    <cellStyle name="標準 17" xfId="275"/>
    <cellStyle name="標準 17 2" xfId="276"/>
    <cellStyle name="標準 17 2 2" xfId="277"/>
    <cellStyle name="標準 17 3" xfId="278"/>
    <cellStyle name="標準 18" xfId="279"/>
    <cellStyle name="標準 18 2" xfId="280"/>
    <cellStyle name="標準 19" xfId="281"/>
    <cellStyle name="標準 19 2" xfId="282"/>
    <cellStyle name="標準 2" xfId="3"/>
    <cellStyle name="標準 2 2" xfId="4"/>
    <cellStyle name="標準 2 2 2" xfId="283"/>
    <cellStyle name="標準 2 2 2 2" xfId="284"/>
    <cellStyle name="標準 2 2 3" xfId="24"/>
    <cellStyle name="標準 2 3" xfId="10"/>
    <cellStyle name="標準 2 3 2" xfId="285"/>
    <cellStyle name="標準 2 4" xfId="17"/>
    <cellStyle name="標準 20" xfId="286"/>
    <cellStyle name="標準 20 2" xfId="287"/>
    <cellStyle name="標準 21" xfId="288"/>
    <cellStyle name="標準 22" xfId="289"/>
    <cellStyle name="標準 23" xfId="290"/>
    <cellStyle name="標準 24" xfId="291"/>
    <cellStyle name="標準 25" xfId="292"/>
    <cellStyle name="標準 26" xfId="293"/>
    <cellStyle name="標準 27" xfId="294"/>
    <cellStyle name="標準 28" xfId="295"/>
    <cellStyle name="標準 29" xfId="296"/>
    <cellStyle name="標準 3" xfId="5"/>
    <cellStyle name="標準 3 2" xfId="29"/>
    <cellStyle name="標準 3 2 2" xfId="297"/>
    <cellStyle name="標準 3 2 3" xfId="298"/>
    <cellStyle name="標準 3 3" xfId="299"/>
    <cellStyle name="標準 3 3 2" xfId="300"/>
    <cellStyle name="標準 3 3 2 2" xfId="301"/>
    <cellStyle name="標準 3 3 2 2 2" xfId="302"/>
    <cellStyle name="標準 3 3 2 3" xfId="303"/>
    <cellStyle name="標準 3 3 3" xfId="304"/>
    <cellStyle name="標準 3 4" xfId="305"/>
    <cellStyle name="標準 3 5" xfId="306"/>
    <cellStyle name="標準 3 6" xfId="20"/>
    <cellStyle name="標準 30" xfId="307"/>
    <cellStyle name="標準 31" xfId="308"/>
    <cellStyle name="標準 32" xfId="309"/>
    <cellStyle name="標準 4" xfId="2"/>
    <cellStyle name="標準 4 2" xfId="310"/>
    <cellStyle name="標準 4 3" xfId="25"/>
    <cellStyle name="標準 5" xfId="11"/>
    <cellStyle name="標準 5 2" xfId="311"/>
    <cellStyle name="標準 5 2 2" xfId="312"/>
    <cellStyle name="標準 5 3" xfId="313"/>
    <cellStyle name="標準 5 4" xfId="314"/>
    <cellStyle name="標準 5 5" xfId="26"/>
    <cellStyle name="標準 6" xfId="7"/>
    <cellStyle name="標準 6 2" xfId="315"/>
    <cellStyle name="標準 6 3" xfId="316"/>
    <cellStyle name="標準 6 4" xfId="317"/>
    <cellStyle name="標準 6 4 2" xfId="318"/>
    <cellStyle name="標準 6 4 3" xfId="319"/>
    <cellStyle name="標準 6 5" xfId="320"/>
    <cellStyle name="標準 6 6" xfId="321"/>
    <cellStyle name="標準 6 7" xfId="27"/>
    <cellStyle name="標準 7" xfId="15"/>
    <cellStyle name="標準 7 2" xfId="322"/>
    <cellStyle name="標準 7 3" xfId="323"/>
    <cellStyle name="標準 7 4" xfId="30"/>
    <cellStyle name="標準 8" xfId="8"/>
    <cellStyle name="標準 8 2" xfId="325"/>
    <cellStyle name="標準 8 3" xfId="326"/>
    <cellStyle name="標準 8 4" xfId="324"/>
    <cellStyle name="標準 9" xfId="327"/>
    <cellStyle name="標準 9 2" xfId="328"/>
    <cellStyle name="標準_SSDS_ShiTemp" xfId="14"/>
    <cellStyle name="良い 2" xfId="329"/>
    <cellStyle name="良い 3" xfId="330"/>
    <cellStyle name="良い 4" xfId="331"/>
    <cellStyle name="良い 5" xfId="332"/>
  </cellStyles>
  <dxfs count="14">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偏差値!$AJ$34:$AN$34</c:f>
              <c:strCache>
                <c:ptCount val="5"/>
                <c:pt idx="0">
                  <c:v>昼夜間人口比</c:v>
                </c:pt>
                <c:pt idx="1">
                  <c:v>課税対象所得（納税義務者1人当たり）</c:v>
                </c:pt>
                <c:pt idx="2">
                  <c:v>男女別正規雇用者比率（男性）</c:v>
                </c:pt>
                <c:pt idx="3">
                  <c:v>男女別正規雇用者比率（女性）</c:v>
                </c:pt>
                <c:pt idx="4">
                  <c:v>完全失業率（20-44歳）</c:v>
                </c:pt>
              </c:strCache>
            </c:strRef>
          </c:cat>
          <c:val>
            <c:numRef>
              <c:f>偏差値!$AJ$35:$AN$35</c:f>
              <c:numCache>
                <c:formatCode>General</c:formatCode>
                <c:ptCount val="5"/>
                <c:pt idx="0">
                  <c:v>50</c:v>
                </c:pt>
                <c:pt idx="1">
                  <c:v>50</c:v>
                </c:pt>
                <c:pt idx="2">
                  <c:v>50</c:v>
                </c:pt>
                <c:pt idx="3">
                  <c:v>50</c:v>
                </c:pt>
                <c:pt idx="4">
                  <c:v>50</c:v>
                </c:pt>
              </c:numCache>
            </c:numRef>
          </c:val>
          <c:extLst>
            <c:ext xmlns:c16="http://schemas.microsoft.com/office/drawing/2014/chart" uri="{C3380CC4-5D6E-409C-BE32-E72D297353CC}">
              <c16:uniqueId val="{00000000-4930-4FCB-B6DD-C71AA7A42BE5}"/>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9.7222222222222224E-2"/>
                  <c:y val="-6.49614208443808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930-4FCB-B6DD-C71AA7A42BE5}"/>
                </c:ext>
              </c:extLst>
            </c:dLbl>
            <c:dLbl>
              <c:idx val="1"/>
              <c:layout>
                <c:manualLayout>
                  <c:x val="0.05"/>
                  <c:y val="7.14575629288189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930-4FCB-B6DD-C71AA7A42BE5}"/>
                </c:ext>
              </c:extLst>
            </c:dLbl>
            <c:dLbl>
              <c:idx val="2"/>
              <c:layout>
                <c:manualLayout>
                  <c:x val="-4.7222222222222325E-2"/>
                  <c:y val="6.8209491886599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930-4FCB-B6DD-C71AA7A42BE5}"/>
                </c:ext>
              </c:extLst>
            </c:dLbl>
            <c:dLbl>
              <c:idx val="3"/>
              <c:layout>
                <c:manualLayout>
                  <c:x val="-8.6192292330429909E-2"/>
                  <c:y val="-6.74688134741927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930-4FCB-B6DD-C71AA7A42BE5}"/>
                </c:ext>
              </c:extLst>
            </c:dLbl>
            <c:dLbl>
              <c:idx val="4"/>
              <c:layout>
                <c:manualLayout>
                  <c:x val="-1.1111111111111112E-2"/>
                  <c:y val="-8.76979181399141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930-4FCB-B6DD-C71AA7A42BE5}"/>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偏差値!$AJ$34:$AN$34</c:f>
              <c:strCache>
                <c:ptCount val="5"/>
                <c:pt idx="0">
                  <c:v>昼夜間人口比</c:v>
                </c:pt>
                <c:pt idx="1">
                  <c:v>課税対象所得（納税義務者1人当たり）</c:v>
                </c:pt>
                <c:pt idx="2">
                  <c:v>男女別正規雇用者比率（男性）</c:v>
                </c:pt>
                <c:pt idx="3">
                  <c:v>男女別正規雇用者比率（女性）</c:v>
                </c:pt>
                <c:pt idx="4">
                  <c:v>完全失業率（20-44歳）</c:v>
                </c:pt>
              </c:strCache>
            </c:strRef>
          </c:cat>
          <c:val>
            <c:numRef>
              <c:f>偏差値!$AJ$36:$AN$36</c:f>
              <c:numCache>
                <c:formatCode>0.0</c:formatCode>
                <c:ptCount val="5"/>
                <c:pt idx="0">
                  <c:v>64.160256427053938</c:v>
                </c:pt>
                <c:pt idx="1">
                  <c:v>62.439015482163441</c:v>
                </c:pt>
                <c:pt idx="2">
                  <c:v>61.948027237089107</c:v>
                </c:pt>
                <c:pt idx="3">
                  <c:v>33.776774085686249</c:v>
                </c:pt>
                <c:pt idx="4">
                  <c:v>47.992036077787645</c:v>
                </c:pt>
              </c:numCache>
            </c:numRef>
          </c:val>
          <c:extLst>
            <c:ext xmlns:c16="http://schemas.microsoft.com/office/drawing/2014/chart" uri="{C3380CC4-5D6E-409C-BE32-E72D297353CC}">
              <c16:uniqueId val="{00000006-4930-4FCB-B6DD-C71AA7A42BE5}"/>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4.7863732758231393E-2"/>
          <c:y val="3.301067895347036E-2"/>
          <c:w val="0.35636101296390721"/>
          <c:h val="0.1379852259437338"/>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19688604615892583"/>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偏差値!$W$34:$AB$34</c:f>
              <c:strCache>
                <c:ptCount val="6"/>
                <c:pt idx="0">
                  <c:v>0-2歳人口1万人当たり地域子育て支援拠点数</c:v>
                </c:pt>
                <c:pt idx="1">
                  <c:v>0-17歳人口1万人あたり障害児入所施設、児童発達支援センターの施設数</c:v>
                </c:pt>
                <c:pt idx="2">
                  <c:v>0-12歳人口1万人あたりファミリーサポートセンター数</c:v>
                </c:pt>
                <c:pt idx="3">
                  <c:v>放課後児童クラブ登録児童割合（小学校児童数当たり）</c:v>
                </c:pt>
                <c:pt idx="4">
                  <c:v>0-5歳人口1000人当たり待機児童数</c:v>
                </c:pt>
                <c:pt idx="5">
                  <c:v>保育所等利用児童割合（0-5歳人口比）</c:v>
                </c:pt>
              </c:strCache>
            </c:strRef>
          </c:cat>
          <c:val>
            <c:numRef>
              <c:f>偏差値!$W$35:$AB$35</c:f>
              <c:numCache>
                <c:formatCode>General</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39B9-4CB2-8731-6A6C8690E822}"/>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0.05"/>
                  <c:y val="-1.29922841688761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B9-4CB2-8731-6A6C8690E822}"/>
                </c:ext>
              </c:extLst>
            </c:dLbl>
            <c:dLbl>
              <c:idx val="1"/>
              <c:layout>
                <c:manualLayout>
                  <c:x val="0"/>
                  <c:y val="0.107186344393228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9B9-4CB2-8731-6A6C8690E822}"/>
                </c:ext>
              </c:extLst>
            </c:dLbl>
            <c:dLbl>
              <c:idx val="2"/>
              <c:layout>
                <c:manualLayout>
                  <c:x val="4.9999999999999899E-2"/>
                  <c:y val="5.84652787599427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B9-4CB2-8731-6A6C8690E822}"/>
                </c:ext>
              </c:extLst>
            </c:dLbl>
            <c:dLbl>
              <c:idx val="3"/>
              <c:layout>
                <c:manualLayout>
                  <c:x val="-1.6666666666666666E-2"/>
                  <c:y val="1.94884262533142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9B9-4CB2-8731-6A6C8690E822}"/>
                </c:ext>
              </c:extLst>
            </c:dLbl>
            <c:dLbl>
              <c:idx val="4"/>
              <c:layout>
                <c:manualLayout>
                  <c:x val="-1.6666666666666666E-2"/>
                  <c:y val="-5.84652787599427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9B9-4CB2-8731-6A6C8690E822}"/>
                </c:ext>
              </c:extLst>
            </c:dLbl>
            <c:dLbl>
              <c:idx val="5"/>
              <c:layout>
                <c:manualLayout>
                  <c:x val="1.9444444444444445E-2"/>
                  <c:y val="-2.59845683377523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9B9-4CB2-8731-6A6C8690E822}"/>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偏差値!$W$34:$AB$34</c:f>
              <c:strCache>
                <c:ptCount val="6"/>
                <c:pt idx="0">
                  <c:v>0-2歳人口1万人当たり地域子育て支援拠点数</c:v>
                </c:pt>
                <c:pt idx="1">
                  <c:v>0-17歳人口1万人あたり障害児入所施設、児童発達支援センターの施設数</c:v>
                </c:pt>
                <c:pt idx="2">
                  <c:v>0-12歳人口1万人あたりファミリーサポートセンター数</c:v>
                </c:pt>
                <c:pt idx="3">
                  <c:v>放課後児童クラブ登録児童割合（小学校児童数当たり）</c:v>
                </c:pt>
                <c:pt idx="4">
                  <c:v>0-5歳人口1000人当たり待機児童数</c:v>
                </c:pt>
                <c:pt idx="5">
                  <c:v>保育所等利用児童割合（0-5歳人口比）</c:v>
                </c:pt>
              </c:strCache>
            </c:strRef>
          </c:cat>
          <c:val>
            <c:numRef>
              <c:f>偏差値!$W$36:$AB$36</c:f>
              <c:numCache>
                <c:formatCode>0.0</c:formatCode>
                <c:ptCount val="6"/>
                <c:pt idx="0">
                  <c:v>41.40814499392981</c:v>
                </c:pt>
                <c:pt idx="1">
                  <c:v>57.026417055181724</c:v>
                </c:pt>
                <c:pt idx="2">
                  <c:v>45.452909608722877</c:v>
                </c:pt>
                <c:pt idx="3">
                  <c:v>45.31556530919152</c:v>
                </c:pt>
                <c:pt idx="4">
                  <c:v>47.816520435001678</c:v>
                </c:pt>
                <c:pt idx="5">
                  <c:v>40.006451905711806</c:v>
                </c:pt>
              </c:numCache>
            </c:numRef>
          </c:val>
          <c:extLst>
            <c:ext xmlns:c16="http://schemas.microsoft.com/office/drawing/2014/chart" uri="{C3380CC4-5D6E-409C-BE32-E72D297353CC}">
              <c16:uniqueId val="{00000007-39B9-4CB2-8731-6A6C8690E822}"/>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4.1466408305692121E-2"/>
          <c:y val="4.8370962237508287E-2"/>
          <c:w val="0.31857967770597989"/>
          <c:h val="0.12787617684906585"/>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偏差値!$AC$34:$AI$34</c:f>
              <c:strCache>
                <c:ptCount val="7"/>
                <c:pt idx="0">
                  <c:v>通勤時間（家計を主に支える者、中位数）</c:v>
                </c:pt>
                <c:pt idx="1">
                  <c:v>女性労働力率（20-44歳）</c:v>
                </c:pt>
                <c:pt idx="2">
                  <c:v>女性第３次産業従事者割合（20-44歳）</c:v>
                </c:pt>
                <c:pt idx="3">
                  <c:v>管理的職業従事者に占める女性の割合</c:v>
                </c:pt>
                <c:pt idx="4">
                  <c:v>市町村議会議員に占める女性の割合</c:v>
                </c:pt>
                <c:pt idx="5">
                  <c:v>防災会議の構成員に占める女性の割合</c:v>
                </c:pt>
                <c:pt idx="6">
                  <c:v>くるみん認定企業割合（資本金５千万円を超える企業数比）</c:v>
                </c:pt>
              </c:strCache>
            </c:strRef>
          </c:cat>
          <c:val>
            <c:numRef>
              <c:f>偏差値!$AC$35:$AI$35</c:f>
              <c:numCache>
                <c:formatCode>General</c:formatCode>
                <c:ptCount val="7"/>
                <c:pt idx="0">
                  <c:v>50</c:v>
                </c:pt>
                <c:pt idx="1">
                  <c:v>50</c:v>
                </c:pt>
                <c:pt idx="2">
                  <c:v>50</c:v>
                </c:pt>
                <c:pt idx="3">
                  <c:v>50</c:v>
                </c:pt>
                <c:pt idx="4">
                  <c:v>50</c:v>
                </c:pt>
                <c:pt idx="5">
                  <c:v>50</c:v>
                </c:pt>
                <c:pt idx="6">
                  <c:v>50</c:v>
                </c:pt>
              </c:numCache>
            </c:numRef>
          </c:val>
          <c:extLst>
            <c:ext xmlns:c16="http://schemas.microsoft.com/office/drawing/2014/chart" uri="{C3380CC4-5D6E-409C-BE32-E72D297353CC}">
              <c16:uniqueId val="{00000000-56A3-4A1E-8DD6-5373052A3F68}"/>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3.6111111111111108E-2"/>
                  <c:y val="-1.29922841688761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6A3-4A1E-8DD6-5373052A3F68}"/>
                </c:ext>
              </c:extLst>
            </c:dLbl>
            <c:dLbl>
              <c:idx val="1"/>
              <c:layout>
                <c:manualLayout>
                  <c:x val="2.7777777777777776E-2"/>
                  <c:y val="4.54729945910666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6A3-4A1E-8DD6-5373052A3F68}"/>
                </c:ext>
              </c:extLst>
            </c:dLbl>
            <c:dLbl>
              <c:idx val="2"/>
              <c:layout>
                <c:manualLayout>
                  <c:x val="2.777777777777676E-3"/>
                  <c:y val="6.8209491886599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6A3-4A1E-8DD6-5373052A3F68}"/>
                </c:ext>
              </c:extLst>
            </c:dLbl>
            <c:dLbl>
              <c:idx val="3"/>
              <c:layout>
                <c:manualLayout>
                  <c:x val="-5.00000000000001E-2"/>
                  <c:y val="9.7442131266571239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6A3-4A1E-8DD6-5373052A3F68}"/>
                </c:ext>
              </c:extLst>
            </c:dLbl>
            <c:dLbl>
              <c:idx val="4"/>
              <c:layout>
                <c:manualLayout>
                  <c:x val="-5.5555555555556061E-3"/>
                  <c:y val="-9.09459891821331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6A3-4A1E-8DD6-5373052A3F68}"/>
                </c:ext>
              </c:extLst>
            </c:dLbl>
            <c:dLbl>
              <c:idx val="5"/>
              <c:layout>
                <c:manualLayout>
                  <c:x val="4.1918378645523641E-2"/>
                  <c:y val="-0.132543914303575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04-44C2-9A1D-D4C685C71335}"/>
                </c:ext>
              </c:extLst>
            </c:dLbl>
            <c:dLbl>
              <c:idx val="6"/>
              <c:layout>
                <c:manualLayout>
                  <c:x val="-2.2222222222222272E-2"/>
                  <c:y val="-5.19691366755046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6A3-4A1E-8DD6-5373052A3F68}"/>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偏差値!$AC$34:$AI$34</c:f>
              <c:strCache>
                <c:ptCount val="7"/>
                <c:pt idx="0">
                  <c:v>通勤時間（家計を主に支える者、中位数）</c:v>
                </c:pt>
                <c:pt idx="1">
                  <c:v>女性労働力率（20-44歳）</c:v>
                </c:pt>
                <c:pt idx="2">
                  <c:v>女性第３次産業従事者割合（20-44歳）</c:v>
                </c:pt>
                <c:pt idx="3">
                  <c:v>管理的職業従事者に占める女性の割合</c:v>
                </c:pt>
                <c:pt idx="4">
                  <c:v>市町村議会議員に占める女性の割合</c:v>
                </c:pt>
                <c:pt idx="5">
                  <c:v>防災会議の構成員に占める女性の割合</c:v>
                </c:pt>
                <c:pt idx="6">
                  <c:v>くるみん認定企業割合（資本金５千万円を超える企業数比）</c:v>
                </c:pt>
              </c:strCache>
            </c:strRef>
          </c:cat>
          <c:val>
            <c:numRef>
              <c:f>偏差値!$AC$36:$AI$36</c:f>
              <c:numCache>
                <c:formatCode>0.0</c:formatCode>
                <c:ptCount val="7"/>
                <c:pt idx="0">
                  <c:v>48.436035132556995</c:v>
                </c:pt>
                <c:pt idx="1">
                  <c:v>49.145248022034131</c:v>
                </c:pt>
                <c:pt idx="2">
                  <c:v>45.290901374485237</c:v>
                </c:pt>
                <c:pt idx="3">
                  <c:v>57.768366403161465</c:v>
                </c:pt>
                <c:pt idx="4">
                  <c:v>61.804877830136881</c:v>
                </c:pt>
                <c:pt idx="5">
                  <c:v>42.569233440869489</c:v>
                </c:pt>
                <c:pt idx="6">
                  <c:v>60.203957872647351</c:v>
                </c:pt>
              </c:numCache>
            </c:numRef>
          </c:val>
          <c:extLst>
            <c:ext xmlns:c16="http://schemas.microsoft.com/office/drawing/2014/chart" uri="{C3380CC4-5D6E-409C-BE32-E72D297353CC}">
              <c16:uniqueId val="{00000007-56A3-4A1E-8DD6-5373052A3F68}"/>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3.867184972932388E-2"/>
          <c:y val="4.1743766522329508E-2"/>
          <c:w val="0.35307091692261927"/>
          <c:h val="0.12787617684906585"/>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偏差値!$T$34:$V$34</c:f>
              <c:strCache>
                <c:ptCount val="3"/>
                <c:pt idx="0">
                  <c:v>保健師数（人口１万人当たり）</c:v>
                </c:pt>
                <c:pt idx="1">
                  <c:v>20-44歳女性人口1万人当たり産婦人科医師数（主たる診療科）</c:v>
                </c:pt>
                <c:pt idx="2">
                  <c:v>0-9歳児人口1万人当たり小児科医師数（主たる診療科）</c:v>
                </c:pt>
              </c:strCache>
            </c:strRef>
          </c:cat>
          <c:val>
            <c:numRef>
              <c:f>偏差値!$T$35:$V$35</c:f>
              <c:numCache>
                <c:formatCode>General</c:formatCode>
                <c:ptCount val="3"/>
                <c:pt idx="0">
                  <c:v>50</c:v>
                </c:pt>
                <c:pt idx="1">
                  <c:v>50</c:v>
                </c:pt>
                <c:pt idx="2">
                  <c:v>50</c:v>
                </c:pt>
              </c:numCache>
            </c:numRef>
          </c:val>
          <c:extLst>
            <c:ext xmlns:c16="http://schemas.microsoft.com/office/drawing/2014/chart" uri="{C3380CC4-5D6E-409C-BE32-E72D297353CC}">
              <c16:uniqueId val="{00000000-B50B-4BA4-A7F6-F881B154B4D7}"/>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7.7777777777777779E-2"/>
                  <c:y val="1.2992412045688911E-2"/>
                </c:manualLayout>
              </c:layout>
              <c:showLegendKey val="0"/>
              <c:showVal val="1"/>
              <c:showCatName val="0"/>
              <c:showSerName val="0"/>
              <c:showPercent val="0"/>
              <c:showBubbleSize val="0"/>
              <c:extLst>
                <c:ext xmlns:c15="http://schemas.microsoft.com/office/drawing/2012/chart" uri="{CE6537A1-D6FC-4f65-9D91-7224C49458BB}">
                  <c15:layout>
                    <c:manualLayout>
                      <c:w val="8.3194444444444432E-2"/>
                      <c:h val="4.5424401402245969E-2"/>
                    </c:manualLayout>
                  </c15:layout>
                </c:ext>
                <c:ext xmlns:c16="http://schemas.microsoft.com/office/drawing/2014/chart" uri="{C3380CC4-5D6E-409C-BE32-E72D297353CC}">
                  <c16:uniqueId val="{00000001-B50B-4BA4-A7F6-F881B154B4D7}"/>
                </c:ext>
              </c:extLst>
            </c:dLbl>
            <c:dLbl>
              <c:idx val="1"/>
              <c:layout>
                <c:manualLayout>
                  <c:x val="-0.14499060892384191"/>
                  <c:y val="0.1024435526715733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50B-4BA4-A7F6-F881B154B4D7}"/>
                </c:ext>
              </c:extLst>
            </c:dLbl>
            <c:dLbl>
              <c:idx val="2"/>
              <c:layout>
                <c:manualLayout>
                  <c:x val="-3.3462702928261298E-2"/>
                  <c:y val="-0.14429280713983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50B-4BA4-A7F6-F881B154B4D7}"/>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偏差値!$T$34:$V$34</c:f>
              <c:strCache>
                <c:ptCount val="3"/>
                <c:pt idx="0">
                  <c:v>保健師数（人口１万人当たり）</c:v>
                </c:pt>
                <c:pt idx="1">
                  <c:v>20-44歳女性人口1万人当たり産婦人科医師数（主たる診療科）</c:v>
                </c:pt>
                <c:pt idx="2">
                  <c:v>0-9歳児人口1万人当たり小児科医師数（主たる診療科）</c:v>
                </c:pt>
              </c:strCache>
            </c:strRef>
          </c:cat>
          <c:val>
            <c:numRef>
              <c:f>偏差値!$T$36:$V$36</c:f>
              <c:numCache>
                <c:formatCode>0.0</c:formatCode>
                <c:ptCount val="3"/>
                <c:pt idx="0">
                  <c:v>36.442433892286218</c:v>
                </c:pt>
                <c:pt idx="1">
                  <c:v>54.268554877896186</c:v>
                </c:pt>
                <c:pt idx="2">
                  <c:v>54.891724583119938</c:v>
                </c:pt>
              </c:numCache>
            </c:numRef>
          </c:val>
          <c:extLst>
            <c:ext xmlns:c16="http://schemas.microsoft.com/office/drawing/2014/chart" uri="{C3380CC4-5D6E-409C-BE32-E72D297353CC}">
              <c16:uniqueId val="{00000004-B50B-4BA4-A7F6-F881B154B4D7}"/>
            </c:ext>
          </c:extLst>
        </c:ser>
        <c:ser>
          <c:idx val="2"/>
          <c:order val="2"/>
          <c:tx>
            <c:strRef>
              <c:f>偏差値!$B$37</c:f>
              <c:strCache>
                <c:ptCount val="1"/>
                <c:pt idx="0">
                  <c:v>Ｌ町</c:v>
                </c:pt>
              </c:strCache>
            </c:strRef>
          </c:tx>
          <c:spPr>
            <a:ln w="28575" cap="rnd">
              <a:solidFill>
                <a:schemeClr val="accent1"/>
              </a:solidFill>
              <a:round/>
            </a:ln>
            <a:effectLst/>
          </c:spPr>
          <c:marker>
            <c:symbol val="none"/>
          </c:marker>
          <c:dLbls>
            <c:dLbl>
              <c:idx val="0"/>
              <c:layout>
                <c:manualLayout>
                  <c:x val="6.6666666666666666E-2"/>
                  <c:y val="3.24807104221904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50B-4BA4-A7F6-F881B154B4D7}"/>
                </c:ext>
              </c:extLst>
            </c:dLbl>
            <c:dLbl>
              <c:idx val="1"/>
              <c:layout>
                <c:manualLayout>
                  <c:x val="-4.7136101020409736E-2"/>
                  <c:y val="8.24542615927721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50B-4BA4-A7F6-F881B154B4D7}"/>
                </c:ext>
              </c:extLst>
            </c:dLbl>
            <c:dLbl>
              <c:idx val="2"/>
              <c:layout>
                <c:manualLayout>
                  <c:x val="1.1254781006435795E-2"/>
                  <c:y val="-0.167718181235196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50B-4BA4-A7F6-F881B154B4D7}"/>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偏差値!$T$34:$V$34</c:f>
              <c:strCache>
                <c:ptCount val="3"/>
                <c:pt idx="0">
                  <c:v>保健師数（人口１万人当たり）</c:v>
                </c:pt>
                <c:pt idx="1">
                  <c:v>20-44歳女性人口1万人当たり産婦人科医師数（主たる診療科）</c:v>
                </c:pt>
                <c:pt idx="2">
                  <c:v>0-9歳児人口1万人当たり小児科医師数（主たる診療科）</c:v>
                </c:pt>
              </c:strCache>
            </c:strRef>
          </c:cat>
          <c:val>
            <c:numRef>
              <c:f>偏差値!$T$37:$V$37</c:f>
              <c:numCache>
                <c:formatCode>0.0</c:formatCode>
                <c:ptCount val="3"/>
                <c:pt idx="0">
                  <c:v>55.037736519539152</c:v>
                </c:pt>
                <c:pt idx="1">
                  <c:v>37.37889308012582</c:v>
                </c:pt>
                <c:pt idx="2">
                  <c:v>40.275716857502616</c:v>
                </c:pt>
              </c:numCache>
            </c:numRef>
          </c:val>
          <c:extLst>
            <c:ext xmlns:c16="http://schemas.microsoft.com/office/drawing/2014/chart" uri="{C3380CC4-5D6E-409C-BE32-E72D297353CC}">
              <c16:uniqueId val="{00000008-B50B-4BA4-A7F6-F881B154B4D7}"/>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4.2292710928759053E-2"/>
          <c:y val="5.3243254656999091E-2"/>
          <c:w val="0.32388934557511356"/>
          <c:h val="0.19164615513754499"/>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9679893212"/>
          <c:y val="0.19352803688373521"/>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偏差値!$W$34:$AB$34</c:f>
              <c:strCache>
                <c:ptCount val="6"/>
                <c:pt idx="0">
                  <c:v>0-2歳人口1万人当たり地域子育て支援拠点数</c:v>
                </c:pt>
                <c:pt idx="1">
                  <c:v>0-17歳人口1万人あたり障害児入所施設、児童発達支援センターの施設数</c:v>
                </c:pt>
                <c:pt idx="2">
                  <c:v>0-12歳人口1万人あたりファミリーサポートセンター数</c:v>
                </c:pt>
                <c:pt idx="3">
                  <c:v>放課後児童クラブ登録児童割合（小学校児童数当たり）</c:v>
                </c:pt>
                <c:pt idx="4">
                  <c:v>0-5歳人口1000人当たり待機児童数</c:v>
                </c:pt>
                <c:pt idx="5">
                  <c:v>保育所等利用児童割合（0-5歳人口比）</c:v>
                </c:pt>
              </c:strCache>
            </c:strRef>
          </c:cat>
          <c:val>
            <c:numRef>
              <c:f>偏差値!$W$35:$AB$35</c:f>
              <c:numCache>
                <c:formatCode>General</c:formatCode>
                <c:ptCount val="6"/>
                <c:pt idx="0">
                  <c:v>50</c:v>
                </c:pt>
                <c:pt idx="1">
                  <c:v>50</c:v>
                </c:pt>
                <c:pt idx="2">
                  <c:v>50</c:v>
                </c:pt>
                <c:pt idx="3">
                  <c:v>50</c:v>
                </c:pt>
                <c:pt idx="4">
                  <c:v>50</c:v>
                </c:pt>
                <c:pt idx="5">
                  <c:v>50</c:v>
                </c:pt>
              </c:numCache>
            </c:numRef>
          </c:val>
          <c:extLst>
            <c:ext xmlns:c16="http://schemas.microsoft.com/office/drawing/2014/chart" uri="{C3380CC4-5D6E-409C-BE32-E72D297353CC}">
              <c16:uniqueId val="{00000000-343E-43F8-B561-95E6F0D89156}"/>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7.2222222222222215E-2"/>
                  <c:y val="-3.248071042219100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3E-43F8-B561-95E6F0D89156}"/>
                </c:ext>
              </c:extLst>
            </c:dLbl>
            <c:dLbl>
              <c:idx val="1"/>
              <c:layout>
                <c:manualLayout>
                  <c:x val="-4.4444444444444543E-2"/>
                  <c:y val="0.1169305575198855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43E-43F8-B561-95E6F0D89156}"/>
                </c:ext>
              </c:extLst>
            </c:dLbl>
            <c:dLbl>
              <c:idx val="2"/>
              <c:layout>
                <c:manualLayout>
                  <c:x val="-5.2979109464399744E-2"/>
                  <c:y val="0.105754246420931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3E-43F8-B561-95E6F0D89156}"/>
                </c:ext>
              </c:extLst>
            </c:dLbl>
            <c:dLbl>
              <c:idx val="3"/>
              <c:layout>
                <c:manualLayout>
                  <c:x val="-8.0555555555555561E-2"/>
                  <c:y val="6.49614208443808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43E-43F8-B561-95E6F0D89156}"/>
                </c:ext>
              </c:extLst>
            </c:dLbl>
            <c:dLbl>
              <c:idx val="4"/>
              <c:layout>
                <c:manualLayout>
                  <c:x val="-1.3872012737906001E-2"/>
                  <c:y val="4.876365139802515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43E-43F8-B561-95E6F0D89156}"/>
                </c:ext>
              </c:extLst>
            </c:dLbl>
            <c:dLbl>
              <c:idx val="5"/>
              <c:layout>
                <c:manualLayout>
                  <c:x val="2.7777777777777776E-2"/>
                  <c:y val="-5.19691366755046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43E-43F8-B561-95E6F0D89156}"/>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偏差値!$W$34:$AB$34</c:f>
              <c:strCache>
                <c:ptCount val="6"/>
                <c:pt idx="0">
                  <c:v>0-2歳人口1万人当たり地域子育て支援拠点数</c:v>
                </c:pt>
                <c:pt idx="1">
                  <c:v>0-17歳人口1万人あたり障害児入所施設、児童発達支援センターの施設数</c:v>
                </c:pt>
                <c:pt idx="2">
                  <c:v>0-12歳人口1万人あたりファミリーサポートセンター数</c:v>
                </c:pt>
                <c:pt idx="3">
                  <c:v>放課後児童クラブ登録児童割合（小学校児童数当たり）</c:v>
                </c:pt>
                <c:pt idx="4">
                  <c:v>0-5歳人口1000人当たり待機児童数</c:v>
                </c:pt>
                <c:pt idx="5">
                  <c:v>保育所等利用児童割合（0-5歳人口比）</c:v>
                </c:pt>
              </c:strCache>
            </c:strRef>
          </c:cat>
          <c:val>
            <c:numRef>
              <c:f>偏差値!$W$36:$AB$36</c:f>
              <c:numCache>
                <c:formatCode>0.0</c:formatCode>
                <c:ptCount val="6"/>
                <c:pt idx="0">
                  <c:v>41.40814499392981</c:v>
                </c:pt>
                <c:pt idx="1">
                  <c:v>57.026417055181724</c:v>
                </c:pt>
                <c:pt idx="2">
                  <c:v>45.452909608722877</c:v>
                </c:pt>
                <c:pt idx="3">
                  <c:v>45.31556530919152</c:v>
                </c:pt>
                <c:pt idx="4">
                  <c:v>47.816520435001678</c:v>
                </c:pt>
                <c:pt idx="5">
                  <c:v>40.006451905711806</c:v>
                </c:pt>
              </c:numCache>
            </c:numRef>
          </c:val>
          <c:extLst>
            <c:ext xmlns:c16="http://schemas.microsoft.com/office/drawing/2014/chart" uri="{C3380CC4-5D6E-409C-BE32-E72D297353CC}">
              <c16:uniqueId val="{00000007-343E-43F8-B561-95E6F0D89156}"/>
            </c:ext>
          </c:extLst>
        </c:ser>
        <c:ser>
          <c:idx val="2"/>
          <c:order val="2"/>
          <c:tx>
            <c:strRef>
              <c:f>偏差値!$B$37</c:f>
              <c:strCache>
                <c:ptCount val="1"/>
                <c:pt idx="0">
                  <c:v>Ｌ町</c:v>
                </c:pt>
              </c:strCache>
            </c:strRef>
          </c:tx>
          <c:spPr>
            <a:ln w="28575" cap="rnd">
              <a:solidFill>
                <a:schemeClr val="accent1"/>
              </a:solidFill>
              <a:round/>
            </a:ln>
            <a:effectLst/>
          </c:spPr>
          <c:marker>
            <c:symbol val="none"/>
          </c:marker>
          <c:dLbls>
            <c:dLbl>
              <c:idx val="0"/>
              <c:layout>
                <c:manualLayout>
                  <c:x val="4.1666666666666567E-2"/>
                  <c:y val="-3.24807104221904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43E-43F8-B561-95E6F0D89156}"/>
                </c:ext>
              </c:extLst>
            </c:dLbl>
            <c:dLbl>
              <c:idx val="2"/>
              <c:layout>
                <c:manualLayout>
                  <c:x val="5.8333439687924718E-2"/>
                  <c:y val="0.112563587478174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343E-43F8-B561-95E6F0D89156}"/>
                </c:ext>
              </c:extLst>
            </c:dLbl>
            <c:dLbl>
              <c:idx val="3"/>
              <c:layout>
                <c:manualLayout>
                  <c:x val="-0.14511570572726082"/>
                  <c:y val="-1.018259909792719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43E-43F8-B561-95E6F0D89156}"/>
                </c:ext>
              </c:extLst>
            </c:dLbl>
            <c:dLbl>
              <c:idx val="4"/>
              <c:layout>
                <c:manualLayout>
                  <c:x val="-2.2222222222222223E-2"/>
                  <c:y val="-4.5472994591066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43E-43F8-B561-95E6F0D89156}"/>
                </c:ext>
              </c:extLst>
            </c:dLbl>
            <c:dLbl>
              <c:idx val="5"/>
              <c:layout>
                <c:manualLayout>
                  <c:x val="2.2390135340251759E-2"/>
                  <c:y val="-9.26994249820258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43E-43F8-B561-95E6F0D89156}"/>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偏差値!$W$34:$AB$34</c:f>
              <c:strCache>
                <c:ptCount val="6"/>
                <c:pt idx="0">
                  <c:v>0-2歳人口1万人当たり地域子育て支援拠点数</c:v>
                </c:pt>
                <c:pt idx="1">
                  <c:v>0-17歳人口1万人あたり障害児入所施設、児童発達支援センターの施設数</c:v>
                </c:pt>
                <c:pt idx="2">
                  <c:v>0-12歳人口1万人あたりファミリーサポートセンター数</c:v>
                </c:pt>
                <c:pt idx="3">
                  <c:v>放課後児童クラブ登録児童割合（小学校児童数当たり）</c:v>
                </c:pt>
                <c:pt idx="4">
                  <c:v>0-5歳人口1000人当たり待機児童数</c:v>
                </c:pt>
                <c:pt idx="5">
                  <c:v>保育所等利用児童割合（0-5歳人口比）</c:v>
                </c:pt>
              </c:strCache>
            </c:strRef>
          </c:cat>
          <c:val>
            <c:numRef>
              <c:f>偏差値!$W$37:$AB$37</c:f>
              <c:numCache>
                <c:formatCode>0.0</c:formatCode>
                <c:ptCount val="6"/>
                <c:pt idx="0">
                  <c:v>72.366574040311065</c:v>
                </c:pt>
                <c:pt idx="1">
                  <c:v>43.594915969843797</c:v>
                </c:pt>
                <c:pt idx="2">
                  <c:v>42.530827368405546</c:v>
                </c:pt>
                <c:pt idx="3">
                  <c:v>31.485323941286932</c:v>
                </c:pt>
                <c:pt idx="4">
                  <c:v>59.077729469849999</c:v>
                </c:pt>
                <c:pt idx="5">
                  <c:v>55.830796395776176</c:v>
                </c:pt>
              </c:numCache>
            </c:numRef>
          </c:val>
          <c:extLst>
            <c:ext xmlns:c16="http://schemas.microsoft.com/office/drawing/2014/chart" uri="{C3380CC4-5D6E-409C-BE32-E72D297353CC}">
              <c16:uniqueId val="{0000000D-343E-43F8-B561-95E6F0D89156}"/>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4.7055525458428608E-2"/>
          <c:y val="4.993256090764104E-2"/>
          <c:w val="0.32137423628234812"/>
          <c:h val="0.19164615513754499"/>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偏差値!$AC$34:$AI$34</c:f>
              <c:strCache>
                <c:ptCount val="7"/>
                <c:pt idx="0">
                  <c:v>通勤時間（家計を主に支える者、中位数）</c:v>
                </c:pt>
                <c:pt idx="1">
                  <c:v>女性労働力率（20-44歳）</c:v>
                </c:pt>
                <c:pt idx="2">
                  <c:v>女性第３次産業従事者割合（20-44歳）</c:v>
                </c:pt>
                <c:pt idx="3">
                  <c:v>管理的職業従事者に占める女性の割合</c:v>
                </c:pt>
                <c:pt idx="4">
                  <c:v>市町村議会議員に占める女性の割合</c:v>
                </c:pt>
                <c:pt idx="5">
                  <c:v>防災会議の構成員に占める女性の割合</c:v>
                </c:pt>
                <c:pt idx="6">
                  <c:v>くるみん認定企業割合（資本金５千万円を超える企業数比）</c:v>
                </c:pt>
              </c:strCache>
            </c:strRef>
          </c:cat>
          <c:val>
            <c:numRef>
              <c:f>偏差値!$AC$35:$AI$35</c:f>
              <c:numCache>
                <c:formatCode>General</c:formatCode>
                <c:ptCount val="7"/>
                <c:pt idx="0">
                  <c:v>50</c:v>
                </c:pt>
                <c:pt idx="1">
                  <c:v>50</c:v>
                </c:pt>
                <c:pt idx="2">
                  <c:v>50</c:v>
                </c:pt>
                <c:pt idx="3">
                  <c:v>50</c:v>
                </c:pt>
                <c:pt idx="4">
                  <c:v>50</c:v>
                </c:pt>
                <c:pt idx="5">
                  <c:v>50</c:v>
                </c:pt>
                <c:pt idx="6">
                  <c:v>50</c:v>
                </c:pt>
              </c:numCache>
            </c:numRef>
          </c:val>
          <c:extLst>
            <c:ext xmlns:c16="http://schemas.microsoft.com/office/drawing/2014/chart" uri="{C3380CC4-5D6E-409C-BE32-E72D297353CC}">
              <c16:uniqueId val="{00000000-0521-4567-A580-A0EB358E98C1}"/>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2.4882573528796834E-2"/>
                  <c:y val="-6.0577875076836775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521-4567-A580-A0EB358E98C1}"/>
                </c:ext>
              </c:extLst>
            </c:dLbl>
            <c:dLbl>
              <c:idx val="1"/>
              <c:layout>
                <c:manualLayout>
                  <c:x val="4.1666666666666664E-2"/>
                  <c:y val="5.52172077177236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521-4567-A580-A0EB358E98C1}"/>
                </c:ext>
              </c:extLst>
            </c:dLbl>
            <c:dLbl>
              <c:idx val="2"/>
              <c:layout>
                <c:manualLayout>
                  <c:x val="5.5555555555555558E-3"/>
                  <c:y val="5.8465278759942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521-4567-A580-A0EB358E98C1}"/>
                </c:ext>
              </c:extLst>
            </c:dLbl>
            <c:dLbl>
              <c:idx val="3"/>
              <c:layout>
                <c:manualLayout>
                  <c:x val="-5.8333333333333383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521-4567-A580-A0EB358E98C1}"/>
                </c:ext>
              </c:extLst>
            </c:dLbl>
            <c:dLbl>
              <c:idx val="4"/>
              <c:layout>
                <c:manualLayout>
                  <c:x val="-2.7777777777777828E-2"/>
                  <c:y val="-0.1006902023087902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521-4567-A580-A0EB358E98C1}"/>
                </c:ext>
              </c:extLst>
            </c:dLbl>
            <c:dLbl>
              <c:idx val="5"/>
              <c:layout>
                <c:manualLayout>
                  <c:x val="-2.5151027187314202E-2"/>
                  <c:y val="-9.93208124807419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14E-414D-993C-C783DA79AA02}"/>
                </c:ext>
              </c:extLst>
            </c:dLbl>
            <c:dLbl>
              <c:idx val="6"/>
              <c:layout>
                <c:manualLayout>
                  <c:x val="-7.232295591242778E-2"/>
                  <c:y val="-6.808428661327499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521-4567-A580-A0EB358E98C1}"/>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偏差値!$AC$34:$AI$34</c:f>
              <c:strCache>
                <c:ptCount val="7"/>
                <c:pt idx="0">
                  <c:v>通勤時間（家計を主に支える者、中位数）</c:v>
                </c:pt>
                <c:pt idx="1">
                  <c:v>女性労働力率（20-44歳）</c:v>
                </c:pt>
                <c:pt idx="2">
                  <c:v>女性第３次産業従事者割合（20-44歳）</c:v>
                </c:pt>
                <c:pt idx="3">
                  <c:v>管理的職業従事者に占める女性の割合</c:v>
                </c:pt>
                <c:pt idx="4">
                  <c:v>市町村議会議員に占める女性の割合</c:v>
                </c:pt>
                <c:pt idx="5">
                  <c:v>防災会議の構成員に占める女性の割合</c:v>
                </c:pt>
                <c:pt idx="6">
                  <c:v>くるみん認定企業割合（資本金５千万円を超える企業数比）</c:v>
                </c:pt>
              </c:strCache>
            </c:strRef>
          </c:cat>
          <c:val>
            <c:numRef>
              <c:f>偏差値!$AC$36:$AI$36</c:f>
              <c:numCache>
                <c:formatCode>0.0</c:formatCode>
                <c:ptCount val="7"/>
                <c:pt idx="0">
                  <c:v>48.436035132556995</c:v>
                </c:pt>
                <c:pt idx="1">
                  <c:v>49.145248022034131</c:v>
                </c:pt>
                <c:pt idx="2">
                  <c:v>45.290901374485237</c:v>
                </c:pt>
                <c:pt idx="3">
                  <c:v>57.768366403161465</c:v>
                </c:pt>
                <c:pt idx="4">
                  <c:v>61.804877830136881</c:v>
                </c:pt>
                <c:pt idx="5">
                  <c:v>42.569233440869489</c:v>
                </c:pt>
                <c:pt idx="6">
                  <c:v>60.203957872647351</c:v>
                </c:pt>
              </c:numCache>
            </c:numRef>
          </c:val>
          <c:extLst>
            <c:ext xmlns:c16="http://schemas.microsoft.com/office/drawing/2014/chart" uri="{C3380CC4-5D6E-409C-BE32-E72D297353CC}">
              <c16:uniqueId val="{00000007-0521-4567-A580-A0EB358E98C1}"/>
            </c:ext>
          </c:extLst>
        </c:ser>
        <c:ser>
          <c:idx val="2"/>
          <c:order val="2"/>
          <c:tx>
            <c:strRef>
              <c:f>偏差値!$B$37</c:f>
              <c:strCache>
                <c:ptCount val="1"/>
                <c:pt idx="0">
                  <c:v>Ｌ町</c:v>
                </c:pt>
              </c:strCache>
            </c:strRef>
          </c:tx>
          <c:spPr>
            <a:ln w="28575" cap="rnd">
              <a:solidFill>
                <a:schemeClr val="accent1"/>
              </a:solidFill>
              <a:round/>
            </a:ln>
            <a:effectLst/>
          </c:spPr>
          <c:marker>
            <c:symbol val="none"/>
          </c:marker>
          <c:dLbls>
            <c:dLbl>
              <c:idx val="0"/>
              <c:layout>
                <c:manualLayout>
                  <c:x val="5.2777777777777778E-2"/>
                  <c:y val="-2.92326393799713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521-4567-A580-A0EB358E98C1}"/>
                </c:ext>
              </c:extLst>
            </c:dLbl>
            <c:dLbl>
              <c:idx val="1"/>
              <c:layout>
                <c:manualLayout>
                  <c:x val="9.166666666666666E-2"/>
                  <c:y val="5.52172077177236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521-4567-A580-A0EB358E98C1}"/>
                </c:ext>
              </c:extLst>
            </c:dLbl>
            <c:dLbl>
              <c:idx val="2"/>
              <c:layout>
                <c:manualLayout>
                  <c:x val="1.4224523197696756E-2"/>
                  <c:y val="-3.756464325059032E-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0521-4567-A580-A0EB358E98C1}"/>
                </c:ext>
              </c:extLst>
            </c:dLbl>
            <c:dLbl>
              <c:idx val="3"/>
              <c:layout>
                <c:manualLayout>
                  <c:x val="-7.5000000000000108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521-4567-A580-A0EB358E98C1}"/>
                </c:ext>
              </c:extLst>
            </c:dLbl>
            <c:dLbl>
              <c:idx val="4"/>
              <c:layout>
                <c:manualLayout>
                  <c:x val="-6.9662624165318168E-2"/>
                  <c:y val="-5.10923464581051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0521-4567-A580-A0EB358E98C1}"/>
                </c:ext>
              </c:extLst>
            </c:dLbl>
            <c:dLbl>
              <c:idx val="5"/>
              <c:layout>
                <c:manualLayout>
                  <c:x val="-8.3836757291047854E-3"/>
                  <c:y val="-0.1357384437236805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14E-414D-993C-C783DA79AA02}"/>
                </c:ext>
              </c:extLst>
            </c:dLbl>
            <c:dLbl>
              <c:idx val="6"/>
              <c:layout>
                <c:manualLayout>
                  <c:x val="8.1990588278785161E-3"/>
                  <c:y val="-0.107374140197192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521-4567-A580-A0EB358E98C1}"/>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偏差値!$AC$34:$AI$34</c:f>
              <c:strCache>
                <c:ptCount val="7"/>
                <c:pt idx="0">
                  <c:v>通勤時間（家計を主に支える者、中位数）</c:v>
                </c:pt>
                <c:pt idx="1">
                  <c:v>女性労働力率（20-44歳）</c:v>
                </c:pt>
                <c:pt idx="2">
                  <c:v>女性第３次産業従事者割合（20-44歳）</c:v>
                </c:pt>
                <c:pt idx="3">
                  <c:v>管理的職業従事者に占める女性の割合</c:v>
                </c:pt>
                <c:pt idx="4">
                  <c:v>市町村議会議員に占める女性の割合</c:v>
                </c:pt>
                <c:pt idx="5">
                  <c:v>防災会議の構成員に占める女性の割合</c:v>
                </c:pt>
                <c:pt idx="6">
                  <c:v>くるみん認定企業割合（資本金５千万円を超える企業数比）</c:v>
                </c:pt>
              </c:strCache>
            </c:strRef>
          </c:cat>
          <c:val>
            <c:numRef>
              <c:f>偏差値!$AC$37:$AI$37</c:f>
              <c:numCache>
                <c:formatCode>0.0</c:formatCode>
                <c:ptCount val="7"/>
                <c:pt idx="0">
                  <c:v>62.101747566524978</c:v>
                </c:pt>
                <c:pt idx="1">
                  <c:v>54.692845860516265</c:v>
                </c:pt>
                <c:pt idx="2">
                  <c:v>38.880067210559446</c:v>
                </c:pt>
                <c:pt idx="3">
                  <c:v>44.552343722322831</c:v>
                </c:pt>
                <c:pt idx="4">
                  <c:v>34.673224916673107</c:v>
                </c:pt>
                <c:pt idx="5">
                  <c:v>61.262985790883356</c:v>
                </c:pt>
                <c:pt idx="6">
                  <c:v>41.22965560438891</c:v>
                </c:pt>
              </c:numCache>
            </c:numRef>
          </c:val>
          <c:extLst>
            <c:ext xmlns:c16="http://schemas.microsoft.com/office/drawing/2014/chart" uri="{C3380CC4-5D6E-409C-BE32-E72D297353CC}">
              <c16:uniqueId val="{0000000E-0521-4567-A580-A0EB358E98C1}"/>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3.867184972932388E-2"/>
          <c:y val="3.3379092160850714E-2"/>
          <c:w val="0.32416879485871636"/>
          <c:h val="0.19164615513754499"/>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43495554245145"/>
          <c:y val="0.19553550029663802"/>
          <c:w val="0.51058137644298884"/>
          <c:h val="0.7068384228111847"/>
        </c:manualLayout>
      </c:layout>
      <c:radarChart>
        <c:radarStyle val="marker"/>
        <c:varyColors val="0"/>
        <c:ser>
          <c:idx val="0"/>
          <c:order val="0"/>
          <c:tx>
            <c:strRef>
              <c:f>分野別偏差値とレーダーチャート!#REF!</c:f>
              <c:strCache>
                <c:ptCount val="1"/>
                <c:pt idx="0">
                  <c:v>#REF!</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5"/>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分野別偏差値と総合レーダーチャート!$C$3:$H$3</c:f>
              <c:strCache>
                <c:ptCount val="6"/>
                <c:pt idx="0">
                  <c:v>賑わい・生活環境</c:v>
                </c:pt>
                <c:pt idx="1">
                  <c:v>家族・住生活</c:v>
                </c:pt>
                <c:pt idx="2">
                  <c:v>地域・コミュニティ</c:v>
                </c:pt>
                <c:pt idx="3">
                  <c:v>医療・保健環境</c:v>
                </c:pt>
                <c:pt idx="4">
                  <c:v>子育て支援サービス</c:v>
                </c:pt>
                <c:pt idx="5">
                  <c:v>働き方・男女共同参画</c:v>
                </c:pt>
              </c:strCache>
            </c:strRef>
          </c:cat>
          <c:val>
            <c:numRef>
              <c:f>分野別偏差値とレーダーチャート!#REF!</c:f>
              <c:numCache>
                <c:formatCode>General</c:formatCode>
                <c:ptCount val="1"/>
                <c:pt idx="0">
                  <c:v>1</c:v>
                </c:pt>
              </c:numCache>
            </c:numRef>
          </c:val>
          <c:extLst>
            <c:ext xmlns:c16="http://schemas.microsoft.com/office/drawing/2014/chart" uri="{C3380CC4-5D6E-409C-BE32-E72D297353CC}">
              <c16:uniqueId val="{00000006-347C-4BBD-9FB8-03708C91EB68}"/>
            </c:ext>
          </c:extLst>
        </c:ser>
        <c:ser>
          <c:idx val="1"/>
          <c:order val="1"/>
          <c:tx>
            <c:strRef>
              <c:f>分野別偏差値と総合レーダーチャート!$B$6</c:f>
              <c:strCache>
                <c:ptCount val="1"/>
                <c:pt idx="0">
                  <c:v>C市</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1"/>
              <c:layout>
                <c:manualLayout>
                  <c:x val="-1.0768353331893562E-16"/>
                  <c:y val="-1.66326809917269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75-4803-A777-AE1DD6007791}"/>
                </c:ext>
              </c:extLst>
            </c:dLbl>
            <c:dLbl>
              <c:idx val="2"/>
              <c:layout>
                <c:manualLayout>
                  <c:x val="4.405286343612335E-2"/>
                  <c:y val="1.66326809917268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7C-4BBD-9FB8-03708C91EB68}"/>
                </c:ext>
              </c:extLst>
            </c:dLbl>
            <c:dLbl>
              <c:idx val="3"/>
              <c:layout>
                <c:manualLayout>
                  <c:x val="0"/>
                  <c:y val="-1.66326809917268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7C-4BBD-9FB8-03708C91EB68}"/>
                </c:ext>
              </c:extLst>
            </c:dLbl>
            <c:dLbl>
              <c:idx val="4"/>
              <c:layout>
                <c:manualLayout>
                  <c:x val="9.1042584434654864E-2"/>
                  <c:y val="-4.15817024793171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7C-4BBD-9FB8-03708C91EB68}"/>
                </c:ext>
              </c:extLst>
            </c:dLbl>
            <c:dLbl>
              <c:idx val="5"/>
              <c:layout>
                <c:manualLayout>
                  <c:x val="-8.8105726872246704E-3"/>
                  <c:y val="-4.15817024793179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7C-4BBD-9FB8-03708C91EB6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lumMod val="7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分野別偏差値と総合レーダーチャート!$C$3:$H$3</c:f>
              <c:strCache>
                <c:ptCount val="6"/>
                <c:pt idx="0">
                  <c:v>賑わい・生活環境</c:v>
                </c:pt>
                <c:pt idx="1">
                  <c:v>家族・住生活</c:v>
                </c:pt>
                <c:pt idx="2">
                  <c:v>地域・コミュニティ</c:v>
                </c:pt>
                <c:pt idx="3">
                  <c:v>医療・保健環境</c:v>
                </c:pt>
                <c:pt idx="4">
                  <c:v>子育て支援サービス</c:v>
                </c:pt>
                <c:pt idx="5">
                  <c:v>働き方・男女共同参画</c:v>
                </c:pt>
              </c:strCache>
            </c:strRef>
          </c:cat>
          <c:val>
            <c:numRef>
              <c:f>分野別偏差値と総合レーダーチャート!$C$6:$H$6</c:f>
              <c:numCache>
                <c:formatCode>0.0</c:formatCode>
                <c:ptCount val="6"/>
                <c:pt idx="0">
                  <c:v>48.823849126571261</c:v>
                </c:pt>
                <c:pt idx="1">
                  <c:v>48.629554479255475</c:v>
                </c:pt>
                <c:pt idx="2">
                  <c:v>48.374105951640473</c:v>
                </c:pt>
                <c:pt idx="3">
                  <c:v>49.542513710601234</c:v>
                </c:pt>
                <c:pt idx="4">
                  <c:v>50.225186627470428</c:v>
                </c:pt>
                <c:pt idx="5">
                  <c:v>50.197822934697037</c:v>
                </c:pt>
              </c:numCache>
            </c:numRef>
          </c:val>
          <c:extLst>
            <c:ext xmlns:c16="http://schemas.microsoft.com/office/drawing/2014/chart" uri="{C3380CC4-5D6E-409C-BE32-E72D297353CC}">
              <c16:uniqueId val="{0000000D-347C-4BBD-9FB8-03708C91EB68}"/>
            </c:ext>
          </c:extLst>
        </c:ser>
        <c:dLbls>
          <c:showLegendKey val="0"/>
          <c:showVal val="1"/>
          <c:showCatName val="0"/>
          <c:showSerName val="0"/>
          <c:showPercent val="0"/>
          <c:showBubbleSize val="0"/>
        </c:dLbls>
        <c:axId val="467236504"/>
        <c:axId val="467236896"/>
      </c:radarChart>
      <c:catAx>
        <c:axId val="467236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467236896"/>
        <c:crosses val="autoZero"/>
        <c:auto val="1"/>
        <c:lblAlgn val="ctr"/>
        <c:lblOffset val="100"/>
        <c:noMultiLvlLbl val="0"/>
      </c:catAx>
      <c:valAx>
        <c:axId val="4672368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467236504"/>
        <c:crosses val="autoZero"/>
        <c:crossBetween val="between"/>
      </c:valAx>
      <c:spPr>
        <a:noFill/>
        <a:ln>
          <a:noFill/>
        </a:ln>
        <a:effectLst/>
      </c:spPr>
    </c:plotArea>
    <c:legend>
      <c:legendPos val="t"/>
      <c:layout>
        <c:manualLayout>
          <c:xMode val="edge"/>
          <c:yMode val="edge"/>
          <c:x val="1.3274336283185841E-2"/>
          <c:y val="2.0418577625804967E-2"/>
          <c:w val="0.62261380323054327"/>
          <c:h val="8.525722375670709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43495554245145"/>
          <c:y val="0.19553550029663802"/>
          <c:w val="0.51058137644298884"/>
          <c:h val="0.7068384228111847"/>
        </c:manualLayout>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5"/>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分野別偏差値と総合レーダーチャート!$C$3:$H$3</c:f>
              <c:strCache>
                <c:ptCount val="6"/>
                <c:pt idx="0">
                  <c:v>賑わい・生活環境</c:v>
                </c:pt>
                <c:pt idx="1">
                  <c:v>家族・住生活</c:v>
                </c:pt>
                <c:pt idx="2">
                  <c:v>地域・コミュニティ</c:v>
                </c:pt>
                <c:pt idx="3">
                  <c:v>医療・保健環境</c:v>
                </c:pt>
                <c:pt idx="4">
                  <c:v>子育て支援サービス</c:v>
                </c:pt>
                <c:pt idx="5">
                  <c:v>働き方・男女共同参画</c:v>
                </c:pt>
              </c:strCache>
            </c:strRef>
          </c:cat>
          <c:val>
            <c:numRef>
              <c:f>分野別偏差値とレーダーチャート!#REF!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分野別偏差値とレーダーチャート!#REF!</c15:sqref>
                        </c15:formulaRef>
                      </c:ext>
                    </c:extLst>
                    <c:strCache>
                      <c:ptCount val="1"/>
                      <c:pt idx="0">
                        <c:v>#REF!</c:v>
                      </c:pt>
                    </c:strCache>
                  </c:strRef>
                </c15:tx>
              </c15:filteredSeriesTitle>
            </c:ext>
            <c:ext xmlns:c16="http://schemas.microsoft.com/office/drawing/2014/chart" uri="{C3380CC4-5D6E-409C-BE32-E72D297353CC}">
              <c16:uniqueId val="{00000006-A9C8-4E08-B0B0-AB3970DA78E0}"/>
            </c:ext>
          </c:extLst>
        </c:ser>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lumMod val="7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分野別偏差値と総合レーダーチャート!$C$3:$H$3</c:f>
              <c:strCache>
                <c:ptCount val="6"/>
                <c:pt idx="0">
                  <c:v>賑わい・生活環境</c:v>
                </c:pt>
                <c:pt idx="1">
                  <c:v>家族・住生活</c:v>
                </c:pt>
                <c:pt idx="2">
                  <c:v>地域・コミュニティ</c:v>
                </c:pt>
                <c:pt idx="3">
                  <c:v>医療・保健環境</c:v>
                </c:pt>
                <c:pt idx="4">
                  <c:v>子育て支援サービス</c:v>
                </c:pt>
                <c:pt idx="5">
                  <c:v>働き方・男女共同参画</c:v>
                </c:pt>
              </c:strCache>
            </c:strRef>
          </c:cat>
          <c:val>
            <c:numRef>
              <c:f>分野別偏差値とレーダーチャート!#REF!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分野別偏差値とレーダーチャート!#REF!</c15:sqref>
                        </c15:formulaRef>
                      </c:ext>
                    </c:extLst>
                    <c:strCache>
                      <c:ptCount val="1"/>
                      <c:pt idx="0">
                        <c:v>#REF!</c:v>
                      </c:pt>
                    </c:strCache>
                  </c:strRef>
                </c15:tx>
              </c15:filteredSeriesTitle>
            </c:ext>
            <c:ext xmlns:c16="http://schemas.microsoft.com/office/drawing/2014/chart" uri="{C3380CC4-5D6E-409C-BE32-E72D297353CC}">
              <c16:uniqueId val="{0000000D-A9C8-4E08-B0B0-AB3970DA78E0}"/>
            </c:ext>
          </c:extLst>
        </c:ser>
        <c:dLbls>
          <c:showLegendKey val="0"/>
          <c:showVal val="1"/>
          <c:showCatName val="0"/>
          <c:showSerName val="0"/>
          <c:showPercent val="0"/>
          <c:showBubbleSize val="0"/>
        </c:dLbls>
        <c:axId val="467231016"/>
        <c:axId val="467228272"/>
      </c:radarChart>
      <c:catAx>
        <c:axId val="4672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467228272"/>
        <c:crosses val="autoZero"/>
        <c:auto val="1"/>
        <c:lblAlgn val="ctr"/>
        <c:lblOffset val="100"/>
        <c:noMultiLvlLbl val="0"/>
      </c:catAx>
      <c:valAx>
        <c:axId val="467228272"/>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crossAx val="467231016"/>
        <c:crosses val="autoZero"/>
        <c:crossBetween val="between"/>
      </c:valAx>
      <c:spPr>
        <a:noFill/>
        <a:ln>
          <a:noFill/>
        </a:ln>
        <a:effectLst/>
      </c:spPr>
    </c:plotArea>
    <c:legend>
      <c:legendPos val="t"/>
      <c:layout>
        <c:manualLayout>
          <c:xMode val="edge"/>
          <c:yMode val="edge"/>
          <c:x val="1.3274336283185841E-2"/>
          <c:y val="2.0418577625804967E-2"/>
          <c:w val="0.62261380323054327"/>
          <c:h val="8.5257223756707093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55752405949258"/>
          <c:y val="0.14515399280548785"/>
          <c:w val="0.51853805774278217"/>
          <c:h val="0.73468439098281202"/>
        </c:manualLayout>
      </c:layout>
      <c:radarChart>
        <c:radarStyle val="marker"/>
        <c:varyColors val="0"/>
        <c:ser>
          <c:idx val="0"/>
          <c:order val="0"/>
          <c:tx>
            <c:strRef>
              <c:f>分野別偏差値と総合レーダーチャート!$B$30</c:f>
              <c:strCache>
                <c:ptCount val="1"/>
                <c:pt idx="0">
                  <c:v>県下市町村平均</c:v>
                </c:pt>
              </c:strCache>
            </c:strRef>
          </c:tx>
          <c:spPr>
            <a:ln w="28575" cap="rnd">
              <a:solidFill>
                <a:schemeClr val="accent3"/>
              </a:solidFill>
              <a:round/>
            </a:ln>
            <a:effectLst/>
          </c:spPr>
          <c:marker>
            <c:symbol val="none"/>
          </c:marker>
          <c:dLbls>
            <c:delete val="1"/>
          </c:dLbls>
          <c:cat>
            <c:strRef>
              <c:f>分野別偏差値と総合レーダーチャート!$C$29:$I$29</c:f>
              <c:strCache>
                <c:ptCount val="7"/>
                <c:pt idx="0">
                  <c:v>賑わい・生活環境</c:v>
                </c:pt>
                <c:pt idx="1">
                  <c:v>家族・住生活</c:v>
                </c:pt>
                <c:pt idx="2">
                  <c:v>地域・コミュニティ</c:v>
                </c:pt>
                <c:pt idx="3">
                  <c:v>医療・保健環境</c:v>
                </c:pt>
                <c:pt idx="4">
                  <c:v>子育て支援サービス</c:v>
                </c:pt>
                <c:pt idx="5">
                  <c:v>働き方・男女共同参画</c:v>
                </c:pt>
                <c:pt idx="6">
                  <c:v>経済・雇用</c:v>
                </c:pt>
              </c:strCache>
            </c:strRef>
          </c:cat>
          <c:val>
            <c:numRef>
              <c:f>分野別偏差値と総合レーダーチャート!$C$30:$I$30</c:f>
              <c:numCache>
                <c:formatCode>General</c:formatCode>
                <c:ptCount val="7"/>
                <c:pt idx="0">
                  <c:v>50</c:v>
                </c:pt>
                <c:pt idx="1">
                  <c:v>50</c:v>
                </c:pt>
                <c:pt idx="2">
                  <c:v>50</c:v>
                </c:pt>
                <c:pt idx="3">
                  <c:v>50</c:v>
                </c:pt>
                <c:pt idx="4">
                  <c:v>50</c:v>
                </c:pt>
                <c:pt idx="5">
                  <c:v>50</c:v>
                </c:pt>
                <c:pt idx="6">
                  <c:v>50</c:v>
                </c:pt>
              </c:numCache>
            </c:numRef>
          </c:val>
          <c:extLst>
            <c:ext xmlns:c16="http://schemas.microsoft.com/office/drawing/2014/chart" uri="{C3380CC4-5D6E-409C-BE32-E72D297353CC}">
              <c16:uniqueId val="{00000000-37A9-439D-AE01-44D8A8B57CC7}"/>
            </c:ext>
          </c:extLst>
        </c:ser>
        <c:ser>
          <c:idx val="1"/>
          <c:order val="1"/>
          <c:tx>
            <c:strRef>
              <c:f>分野別偏差値と総合レーダーチャート!$B$31</c:f>
              <c:strCache>
                <c:ptCount val="1"/>
                <c:pt idx="0">
                  <c:v>A市</c:v>
                </c:pt>
              </c:strCache>
            </c:strRef>
          </c:tx>
          <c:spPr>
            <a:ln w="28575" cap="rnd">
              <a:solidFill>
                <a:schemeClr val="accent2"/>
              </a:solidFill>
              <a:round/>
            </a:ln>
            <a:effectLst/>
          </c:spPr>
          <c:marker>
            <c:symbol val="none"/>
          </c:marker>
          <c:dLbls>
            <c:dLbl>
              <c:idx val="0"/>
              <c:layout>
                <c:manualLayout>
                  <c:x val="1.6666666666666566E-2"/>
                  <c:y val="2.3613965584349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7A9-439D-AE01-44D8A8B57CC7}"/>
                </c:ext>
              </c:extLst>
            </c:dLbl>
            <c:dLbl>
              <c:idx val="1"/>
              <c:layout>
                <c:manualLayout>
                  <c:x val="-4.4444444444444543E-2"/>
                  <c:y val="5.11635920994240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7A9-439D-AE01-44D8A8B57CC7}"/>
                </c:ext>
              </c:extLst>
            </c:dLbl>
            <c:dLbl>
              <c:idx val="2"/>
              <c:layout>
                <c:manualLayout>
                  <c:x val="-3.8888888888888994E-2"/>
                  <c:y val="3.54209483765243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7A9-439D-AE01-44D8A8B57CC7}"/>
                </c:ext>
              </c:extLst>
            </c:dLbl>
            <c:dLbl>
              <c:idx val="3"/>
              <c:layout>
                <c:manualLayout>
                  <c:x val="-6.3888888888888884E-2"/>
                  <c:y val="-0.12995581529571684"/>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7A9-439D-AE01-44D8A8B57CC7}"/>
                </c:ext>
              </c:extLst>
            </c:dLbl>
            <c:dLbl>
              <c:idx val="4"/>
              <c:layout>
                <c:manualLayout>
                  <c:x val="-1.9444444444444445E-2"/>
                  <c:y val="-6.29705748915989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7A9-439D-AE01-44D8A8B57CC7}"/>
                </c:ext>
              </c:extLst>
            </c:dLbl>
            <c:dLbl>
              <c:idx val="5"/>
              <c:layout>
                <c:manualLayout>
                  <c:x val="2.5000000000000001E-2"/>
                  <c:y val="-4.32922702379742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7A9-439D-AE01-44D8A8B57CC7}"/>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分野別偏差値と総合レーダーチャート!$C$29:$I$29</c:f>
              <c:strCache>
                <c:ptCount val="7"/>
                <c:pt idx="0">
                  <c:v>賑わい・生活環境</c:v>
                </c:pt>
                <c:pt idx="1">
                  <c:v>家族・住生活</c:v>
                </c:pt>
                <c:pt idx="2">
                  <c:v>地域・コミュニティ</c:v>
                </c:pt>
                <c:pt idx="3">
                  <c:v>医療・保健環境</c:v>
                </c:pt>
                <c:pt idx="4">
                  <c:v>子育て支援サービス</c:v>
                </c:pt>
                <c:pt idx="5">
                  <c:v>働き方・男女共同参画</c:v>
                </c:pt>
                <c:pt idx="6">
                  <c:v>経済・雇用</c:v>
                </c:pt>
              </c:strCache>
            </c:strRef>
          </c:cat>
          <c:val>
            <c:numRef>
              <c:f>分野別偏差値と総合レーダーチャート!$C$31:$I$31</c:f>
              <c:numCache>
                <c:formatCode>0.0</c:formatCode>
                <c:ptCount val="7"/>
                <c:pt idx="0">
                  <c:v>46.555478261578337</c:v>
                </c:pt>
                <c:pt idx="1">
                  <c:v>44.746747247191109</c:v>
                </c:pt>
                <c:pt idx="2">
                  <c:v>49.458531644672448</c:v>
                </c:pt>
                <c:pt idx="3">
                  <c:v>48.534237784434119</c:v>
                </c:pt>
                <c:pt idx="4">
                  <c:v>46.171001551289898</c:v>
                </c:pt>
                <c:pt idx="5">
                  <c:v>52.174088582270215</c:v>
                </c:pt>
                <c:pt idx="6">
                  <c:v>54.063221861956073</c:v>
                </c:pt>
              </c:numCache>
            </c:numRef>
          </c:val>
          <c:extLst>
            <c:ext xmlns:c16="http://schemas.microsoft.com/office/drawing/2014/chart" uri="{C3380CC4-5D6E-409C-BE32-E72D297353CC}">
              <c16:uniqueId val="{00000001-37A9-439D-AE01-44D8A8B57CC7}"/>
            </c:ext>
          </c:extLst>
        </c:ser>
        <c:dLbls>
          <c:showLegendKey val="0"/>
          <c:showVal val="1"/>
          <c:showCatName val="0"/>
          <c:showSerName val="0"/>
          <c:showPercent val="0"/>
          <c:showBubbleSize val="0"/>
        </c:dLbls>
        <c:axId val="810082544"/>
        <c:axId val="810083200"/>
      </c:radarChart>
      <c:catAx>
        <c:axId val="81008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810083200"/>
        <c:crosses val="autoZero"/>
        <c:auto val="1"/>
        <c:lblAlgn val="ctr"/>
        <c:lblOffset val="100"/>
        <c:noMultiLvlLbl val="0"/>
      </c:catAx>
      <c:valAx>
        <c:axId val="810083200"/>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810082544"/>
        <c:crosses val="autoZero"/>
        <c:crossBetween val="between"/>
        <c:majorUnit val="5"/>
      </c:valAx>
      <c:spPr>
        <a:noFill/>
        <a:ln>
          <a:noFill/>
        </a:ln>
        <a:effectLst/>
      </c:spPr>
    </c:plotArea>
    <c:legend>
      <c:legendPos val="r"/>
      <c:layout>
        <c:manualLayout>
          <c:xMode val="edge"/>
          <c:yMode val="edge"/>
          <c:x val="1.7472222222222202E-2"/>
          <c:y val="3.013069951516845E-2"/>
          <c:w val="0.38733686719233607"/>
          <c:h val="0.12048992392117774"/>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555752405949258"/>
          <c:y val="0.14515399280548785"/>
          <c:w val="0.51853805774278217"/>
          <c:h val="0.73468439098281202"/>
        </c:manualLayout>
      </c:layout>
      <c:radarChart>
        <c:radarStyle val="marker"/>
        <c:varyColors val="0"/>
        <c:ser>
          <c:idx val="0"/>
          <c:order val="0"/>
          <c:tx>
            <c:strRef>
              <c:f>分野別偏差値と総合レーダーチャート!$B$30</c:f>
              <c:strCache>
                <c:ptCount val="1"/>
                <c:pt idx="0">
                  <c:v>県下市町村平均</c:v>
                </c:pt>
              </c:strCache>
            </c:strRef>
          </c:tx>
          <c:spPr>
            <a:ln w="28575" cap="rnd">
              <a:solidFill>
                <a:schemeClr val="accent3"/>
              </a:solidFill>
              <a:round/>
            </a:ln>
            <a:effectLst/>
          </c:spPr>
          <c:marker>
            <c:symbol val="none"/>
          </c:marker>
          <c:dLbls>
            <c:delete val="1"/>
          </c:dLbls>
          <c:cat>
            <c:strRef>
              <c:f>分野別偏差値と総合レーダーチャート!$C$29:$I$29</c:f>
              <c:strCache>
                <c:ptCount val="7"/>
                <c:pt idx="0">
                  <c:v>賑わい・生活環境</c:v>
                </c:pt>
                <c:pt idx="1">
                  <c:v>家族・住生活</c:v>
                </c:pt>
                <c:pt idx="2">
                  <c:v>地域・コミュニティ</c:v>
                </c:pt>
                <c:pt idx="3">
                  <c:v>医療・保健環境</c:v>
                </c:pt>
                <c:pt idx="4">
                  <c:v>子育て支援サービス</c:v>
                </c:pt>
                <c:pt idx="5">
                  <c:v>働き方・男女共同参画</c:v>
                </c:pt>
                <c:pt idx="6">
                  <c:v>経済・雇用</c:v>
                </c:pt>
              </c:strCache>
            </c:strRef>
          </c:cat>
          <c:val>
            <c:numRef>
              <c:f>分野別偏差値と総合レーダーチャート!$C$30:$I$30</c:f>
              <c:numCache>
                <c:formatCode>General</c:formatCode>
                <c:ptCount val="7"/>
                <c:pt idx="0">
                  <c:v>50</c:v>
                </c:pt>
                <c:pt idx="1">
                  <c:v>50</c:v>
                </c:pt>
                <c:pt idx="2">
                  <c:v>50</c:v>
                </c:pt>
                <c:pt idx="3">
                  <c:v>50</c:v>
                </c:pt>
                <c:pt idx="4">
                  <c:v>50</c:v>
                </c:pt>
                <c:pt idx="5">
                  <c:v>50</c:v>
                </c:pt>
                <c:pt idx="6">
                  <c:v>50</c:v>
                </c:pt>
              </c:numCache>
            </c:numRef>
          </c:val>
          <c:extLst>
            <c:ext xmlns:c16="http://schemas.microsoft.com/office/drawing/2014/chart" uri="{C3380CC4-5D6E-409C-BE32-E72D297353CC}">
              <c16:uniqueId val="{00000000-5209-48F2-8FAF-848557B796C4}"/>
            </c:ext>
          </c:extLst>
        </c:ser>
        <c:ser>
          <c:idx val="1"/>
          <c:order val="1"/>
          <c:tx>
            <c:strRef>
              <c:f>分野別偏差値と総合レーダーチャート!$B$31</c:f>
              <c:strCache>
                <c:ptCount val="1"/>
                <c:pt idx="0">
                  <c:v>A市</c:v>
                </c:pt>
              </c:strCache>
            </c:strRef>
          </c:tx>
          <c:spPr>
            <a:ln w="28575" cap="rnd">
              <a:solidFill>
                <a:schemeClr val="accent2"/>
              </a:solidFill>
              <a:round/>
            </a:ln>
            <a:effectLst/>
          </c:spPr>
          <c:marker>
            <c:symbol val="none"/>
          </c:marker>
          <c:dLbls>
            <c:dLbl>
              <c:idx val="0"/>
              <c:layout>
                <c:manualLayout>
                  <c:x val="1.6666666666666566E-2"/>
                  <c:y val="2.3613965584349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209-48F2-8FAF-848557B796C4}"/>
                </c:ext>
              </c:extLst>
            </c:dLbl>
            <c:dLbl>
              <c:idx val="1"/>
              <c:layout>
                <c:manualLayout>
                  <c:x val="-1.0185067526415994E-16"/>
                  <c:y val="3.54088597046475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209-48F2-8FAF-848557B796C4}"/>
                </c:ext>
              </c:extLst>
            </c:dLbl>
            <c:dLbl>
              <c:idx val="2"/>
              <c:layout>
                <c:manualLayout>
                  <c:x val="-3.6111111111111212E-2"/>
                  <c:y val="5.117573119374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209-48F2-8FAF-848557B796C4}"/>
                </c:ext>
              </c:extLst>
            </c:dLbl>
            <c:dLbl>
              <c:idx val="3"/>
              <c:layout>
                <c:manualLayout>
                  <c:x val="-5.8333333333333334E-2"/>
                  <c:y val="-0.1378332034391311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209-48F2-8FAF-848557B796C4}"/>
                </c:ext>
              </c:extLst>
            </c:dLbl>
            <c:dLbl>
              <c:idx val="4"/>
              <c:layout>
                <c:manualLayout>
                  <c:x val="-3.6111111111111163E-2"/>
                  <c:y val="-1.96450895494661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209-48F2-8FAF-848557B796C4}"/>
                </c:ext>
              </c:extLst>
            </c:dLbl>
            <c:dLbl>
              <c:idx val="5"/>
              <c:layout>
                <c:manualLayout>
                  <c:x val="2.5000000000000001E-2"/>
                  <c:y val="-4.32922702379742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209-48F2-8FAF-848557B796C4}"/>
                </c:ext>
              </c:extLst>
            </c:dLbl>
            <c:dLbl>
              <c:idx val="6"/>
              <c:layout>
                <c:manualLayout>
                  <c:x val="5.8333333333333334E-2"/>
                  <c:y val="4.72432397898660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209-48F2-8FAF-848557B796C4}"/>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分野別偏差値と総合レーダーチャート!$C$29:$I$29</c:f>
              <c:strCache>
                <c:ptCount val="7"/>
                <c:pt idx="0">
                  <c:v>賑わい・生活環境</c:v>
                </c:pt>
                <c:pt idx="1">
                  <c:v>家族・住生活</c:v>
                </c:pt>
                <c:pt idx="2">
                  <c:v>地域・コミュニティ</c:v>
                </c:pt>
                <c:pt idx="3">
                  <c:v>医療・保健環境</c:v>
                </c:pt>
                <c:pt idx="4">
                  <c:v>子育て支援サービス</c:v>
                </c:pt>
                <c:pt idx="5">
                  <c:v>働き方・男女共同参画</c:v>
                </c:pt>
                <c:pt idx="6">
                  <c:v>経済・雇用</c:v>
                </c:pt>
              </c:strCache>
            </c:strRef>
          </c:cat>
          <c:val>
            <c:numRef>
              <c:f>分野別偏差値と総合レーダーチャート!$C$31:$I$31</c:f>
              <c:numCache>
                <c:formatCode>0.0</c:formatCode>
                <c:ptCount val="7"/>
                <c:pt idx="0">
                  <c:v>46.555478261578337</c:v>
                </c:pt>
                <c:pt idx="1">
                  <c:v>44.746747247191109</c:v>
                </c:pt>
                <c:pt idx="2">
                  <c:v>49.458531644672448</c:v>
                </c:pt>
                <c:pt idx="3">
                  <c:v>48.534237784434119</c:v>
                </c:pt>
                <c:pt idx="4">
                  <c:v>46.171001551289898</c:v>
                </c:pt>
                <c:pt idx="5">
                  <c:v>52.174088582270215</c:v>
                </c:pt>
                <c:pt idx="6">
                  <c:v>54.063221861956073</c:v>
                </c:pt>
              </c:numCache>
            </c:numRef>
          </c:val>
          <c:extLst>
            <c:ext xmlns:c16="http://schemas.microsoft.com/office/drawing/2014/chart" uri="{C3380CC4-5D6E-409C-BE32-E72D297353CC}">
              <c16:uniqueId val="{00000008-5209-48F2-8FAF-848557B796C4}"/>
            </c:ext>
          </c:extLst>
        </c:ser>
        <c:ser>
          <c:idx val="2"/>
          <c:order val="2"/>
          <c:tx>
            <c:strRef>
              <c:f>分野別偏差値と総合レーダーチャート!$B$32</c:f>
              <c:strCache>
                <c:ptCount val="1"/>
                <c:pt idx="0">
                  <c:v>G市</c:v>
                </c:pt>
              </c:strCache>
            </c:strRef>
          </c:tx>
          <c:spPr>
            <a:ln w="28575" cap="rnd">
              <a:solidFill>
                <a:schemeClr val="accent1"/>
              </a:solidFill>
              <a:round/>
            </a:ln>
            <a:effectLst/>
          </c:spPr>
          <c:marker>
            <c:symbol val="none"/>
          </c:marker>
          <c:dLbls>
            <c:dLbl>
              <c:idx val="0"/>
              <c:layout>
                <c:manualLayout>
                  <c:x val="2.5000000000000001E-2"/>
                  <c:y val="8.26488795452235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209-48F2-8FAF-848557B796C4}"/>
                </c:ext>
              </c:extLst>
            </c:dLbl>
            <c:dLbl>
              <c:idx val="1"/>
              <c:layout>
                <c:manualLayout>
                  <c:x val="4.7222222222222221E-2"/>
                  <c:y val="9.05899636492651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209-48F2-8FAF-848557B796C4}"/>
                </c:ext>
              </c:extLst>
            </c:dLbl>
            <c:dLbl>
              <c:idx val="2"/>
              <c:layout>
                <c:manualLayout>
                  <c:x val="-7.2222222222222215E-2"/>
                  <c:y val="3.14852874457994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3C-4DF0-90E8-1AE0081E0A5E}"/>
                </c:ext>
              </c:extLst>
            </c:dLbl>
            <c:dLbl>
              <c:idx val="3"/>
              <c:layout>
                <c:manualLayout>
                  <c:x val="-3.3333333333333333E-2"/>
                  <c:y val="-2.35837836211733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209-48F2-8FAF-848557B796C4}"/>
                </c:ext>
              </c:extLst>
            </c:dLbl>
            <c:dLbl>
              <c:idx val="4"/>
              <c:layout>
                <c:manualLayout>
                  <c:x val="-5.5555555555555552E-2"/>
                  <c:y val="-7.86616131464304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209-48F2-8FAF-848557B796C4}"/>
                </c:ext>
              </c:extLst>
            </c:dLbl>
            <c:dLbl>
              <c:idx val="5"/>
              <c:layout>
                <c:manualLayout>
                  <c:x val="-1.6666666666666666E-2"/>
                  <c:y val="1.573368721620856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209-48F2-8FAF-848557B796C4}"/>
                </c:ext>
              </c:extLst>
            </c:dLbl>
            <c:dLbl>
              <c:idx val="6"/>
              <c:layout>
                <c:manualLayout>
                  <c:x val="8.3333333333333329E-2"/>
                  <c:y val="-3.990176214691700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209-48F2-8FAF-848557B796C4}"/>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分野別偏差値と総合レーダーチャート!$C$29:$I$29</c:f>
              <c:strCache>
                <c:ptCount val="7"/>
                <c:pt idx="0">
                  <c:v>賑わい・生活環境</c:v>
                </c:pt>
                <c:pt idx="1">
                  <c:v>家族・住生活</c:v>
                </c:pt>
                <c:pt idx="2">
                  <c:v>地域・コミュニティ</c:v>
                </c:pt>
                <c:pt idx="3">
                  <c:v>医療・保健環境</c:v>
                </c:pt>
                <c:pt idx="4">
                  <c:v>子育て支援サービス</c:v>
                </c:pt>
                <c:pt idx="5">
                  <c:v>働き方・男女共同参画</c:v>
                </c:pt>
                <c:pt idx="6">
                  <c:v>経済・雇用</c:v>
                </c:pt>
              </c:strCache>
            </c:strRef>
          </c:cat>
          <c:val>
            <c:numRef>
              <c:f>分野別偏差値と総合レーダーチャート!$C$32:$I$32</c:f>
              <c:numCache>
                <c:formatCode>0.0</c:formatCode>
                <c:ptCount val="7"/>
                <c:pt idx="0">
                  <c:v>54.259368609907689</c:v>
                </c:pt>
                <c:pt idx="1">
                  <c:v>45.390975956188001</c:v>
                </c:pt>
                <c:pt idx="2">
                  <c:v>48.02529036637489</c:v>
                </c:pt>
                <c:pt idx="3">
                  <c:v>50.727422257377107</c:v>
                </c:pt>
                <c:pt idx="4">
                  <c:v>58.853707299176541</c:v>
                </c:pt>
                <c:pt idx="5">
                  <c:v>52.9448693345009</c:v>
                </c:pt>
                <c:pt idx="6">
                  <c:v>47.981972002965264</c:v>
                </c:pt>
              </c:numCache>
            </c:numRef>
          </c:val>
          <c:extLst>
            <c:ext xmlns:c16="http://schemas.microsoft.com/office/drawing/2014/chart" uri="{C3380CC4-5D6E-409C-BE32-E72D297353CC}">
              <c16:uniqueId val="{00000009-5209-48F2-8FAF-848557B796C4}"/>
            </c:ext>
          </c:extLst>
        </c:ser>
        <c:dLbls>
          <c:showLegendKey val="0"/>
          <c:showVal val="1"/>
          <c:showCatName val="0"/>
          <c:showSerName val="0"/>
          <c:showPercent val="0"/>
          <c:showBubbleSize val="0"/>
        </c:dLbls>
        <c:axId val="810082544"/>
        <c:axId val="810083200"/>
      </c:radarChart>
      <c:catAx>
        <c:axId val="810082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810083200"/>
        <c:crosses val="autoZero"/>
        <c:auto val="1"/>
        <c:lblAlgn val="ctr"/>
        <c:lblOffset val="100"/>
        <c:noMultiLvlLbl val="0"/>
      </c:catAx>
      <c:valAx>
        <c:axId val="810083200"/>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810082544"/>
        <c:crosses val="autoZero"/>
        <c:crossBetween val="between"/>
        <c:majorUnit val="5"/>
      </c:valAx>
      <c:spPr>
        <a:noFill/>
        <a:ln>
          <a:noFill/>
        </a:ln>
        <a:effectLst/>
      </c:spPr>
    </c:plotArea>
    <c:legend>
      <c:legendPos val="r"/>
      <c:layout>
        <c:manualLayout>
          <c:xMode val="edge"/>
          <c:yMode val="edge"/>
          <c:x val="7.8743226628136733E-3"/>
          <c:y val="1.9701931636833397E-2"/>
          <c:w val="0.40590022414888105"/>
          <c:h val="0.17285749773835224"/>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偏差値!$C$34:$K$34</c:f>
              <c:strCache>
                <c:ptCount val="9"/>
                <c:pt idx="0">
                  <c:v>駅（最寄り）までの平均所要時間（自転車）</c:v>
                </c:pt>
                <c:pt idx="1">
                  <c:v>大型小売店数（人口1万人当たり）</c:v>
                </c:pt>
                <c:pt idx="2">
                  <c:v>人口1万人当たり医薬品・化粧品小売り業事業所数</c:v>
                </c:pt>
                <c:pt idx="3">
                  <c:v>人口1万人当たり飲食店事業所数</c:v>
                </c:pt>
                <c:pt idx="4">
                  <c:v>人口1万人当たり娯楽業事業所数</c:v>
                </c:pt>
                <c:pt idx="5">
                  <c:v>コンビニ店舗数（人口１万人当たり）</c:v>
                </c:pt>
                <c:pt idx="6">
                  <c:v>自然公園面積(人口比)</c:v>
                </c:pt>
                <c:pt idx="7">
                  <c:v>15-18歳人口1万人あたりの全日制・定時制高校の学校数</c:v>
                </c:pt>
                <c:pt idx="8">
                  <c:v>都市公園等の面積（人口比）</c:v>
                </c:pt>
              </c:strCache>
            </c:strRef>
          </c:cat>
          <c:val>
            <c:numRef>
              <c:f>偏差値!$C$35:$K$35</c:f>
              <c:numCache>
                <c:formatCode>General</c:formatCode>
                <c:ptCount val="9"/>
                <c:pt idx="0">
                  <c:v>50</c:v>
                </c:pt>
                <c:pt idx="1">
                  <c:v>50</c:v>
                </c:pt>
                <c:pt idx="2">
                  <c:v>50</c:v>
                </c:pt>
                <c:pt idx="3">
                  <c:v>50</c:v>
                </c:pt>
                <c:pt idx="4">
                  <c:v>50</c:v>
                </c:pt>
                <c:pt idx="5">
                  <c:v>50</c:v>
                </c:pt>
                <c:pt idx="6">
                  <c:v>50</c:v>
                </c:pt>
                <c:pt idx="7">
                  <c:v>50</c:v>
                </c:pt>
                <c:pt idx="8">
                  <c:v>50</c:v>
                </c:pt>
              </c:numCache>
            </c:numRef>
          </c:val>
          <c:extLst>
            <c:ext xmlns:c16="http://schemas.microsoft.com/office/drawing/2014/chart" uri="{C3380CC4-5D6E-409C-BE32-E72D297353CC}">
              <c16:uniqueId val="{00000000-2616-43A7-AB25-8E04BE099338}"/>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6.1111111111111109E-2"/>
                  <c:y val="9.7442131266570944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616-43A7-AB25-8E04BE099338}"/>
                </c:ext>
              </c:extLst>
            </c:dLbl>
            <c:dLbl>
              <c:idx val="1"/>
              <c:layout>
                <c:manualLayout>
                  <c:x val="4.1666666666666664E-2"/>
                  <c:y val="1.62403552110952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616-43A7-AB25-8E04BE099338}"/>
                </c:ext>
              </c:extLst>
            </c:dLbl>
            <c:dLbl>
              <c:idx val="2"/>
              <c:layout>
                <c:manualLayout>
                  <c:x val="4.72222032459177E-2"/>
                  <c:y val="0.1085623368640108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616-43A7-AB25-8E04BE099338}"/>
                </c:ext>
              </c:extLst>
            </c:dLbl>
            <c:dLbl>
              <c:idx val="3"/>
              <c:layout>
                <c:manualLayout>
                  <c:x val="-1.3888888888888888E-2"/>
                  <c:y val="3.89768525066284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616-43A7-AB25-8E04BE099338}"/>
                </c:ext>
              </c:extLst>
            </c:dLbl>
            <c:dLbl>
              <c:idx val="4"/>
              <c:layout>
                <c:manualLayout>
                  <c:x val="-3.888888888888889E-2"/>
                  <c:y val="2.59845683377523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616-43A7-AB25-8E04BE099338}"/>
                </c:ext>
              </c:extLst>
            </c:dLbl>
            <c:dLbl>
              <c:idx val="5"/>
              <c:layout>
                <c:manualLayout>
                  <c:x val="-7.2410492872904034E-2"/>
                  <c:y val="-3.976317429107269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616-43A7-AB25-8E04BE099338}"/>
                </c:ext>
              </c:extLst>
            </c:dLbl>
            <c:dLbl>
              <c:idx val="6"/>
              <c:layout>
                <c:manualLayout>
                  <c:x val="-3.0555555555555555E-2"/>
                  <c:y val="-1.948842625331424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616-43A7-AB25-8E04BE099338}"/>
                </c:ext>
              </c:extLst>
            </c:dLbl>
            <c:dLbl>
              <c:idx val="7"/>
              <c:layout>
                <c:manualLayout>
                  <c:x val="-5.0925337632079971E-17"/>
                  <c:y val="-5.52172077177236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616-43A7-AB25-8E04BE099338}"/>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偏差値!$C$34:$K$34</c:f>
              <c:strCache>
                <c:ptCount val="9"/>
                <c:pt idx="0">
                  <c:v>駅（最寄り）までの平均所要時間（自転車）</c:v>
                </c:pt>
                <c:pt idx="1">
                  <c:v>大型小売店数（人口1万人当たり）</c:v>
                </c:pt>
                <c:pt idx="2">
                  <c:v>人口1万人当たり医薬品・化粧品小売り業事業所数</c:v>
                </c:pt>
                <c:pt idx="3">
                  <c:v>人口1万人当たり飲食店事業所数</c:v>
                </c:pt>
                <c:pt idx="4">
                  <c:v>人口1万人当たり娯楽業事業所数</c:v>
                </c:pt>
                <c:pt idx="5">
                  <c:v>コンビニ店舗数（人口１万人当たり）</c:v>
                </c:pt>
                <c:pt idx="6">
                  <c:v>自然公園面積(人口比)</c:v>
                </c:pt>
                <c:pt idx="7">
                  <c:v>15-18歳人口1万人あたりの全日制・定時制高校の学校数</c:v>
                </c:pt>
                <c:pt idx="8">
                  <c:v>都市公園等の面積（人口比）</c:v>
                </c:pt>
              </c:strCache>
            </c:strRef>
          </c:cat>
          <c:val>
            <c:numRef>
              <c:f>偏差値!$C$36:$K$36</c:f>
              <c:numCache>
                <c:formatCode>0.0</c:formatCode>
                <c:ptCount val="9"/>
                <c:pt idx="0">
                  <c:v>59.400692968660501</c:v>
                </c:pt>
                <c:pt idx="1">
                  <c:v>44.058605454856696</c:v>
                </c:pt>
                <c:pt idx="2">
                  <c:v>47.260730750161535</c:v>
                </c:pt>
                <c:pt idx="3">
                  <c:v>42.567669013355804</c:v>
                </c:pt>
                <c:pt idx="4">
                  <c:v>42.829598789719107</c:v>
                </c:pt>
                <c:pt idx="5">
                  <c:v>45.028104172510702</c:v>
                </c:pt>
                <c:pt idx="6">
                  <c:v>44.044876527922057</c:v>
                </c:pt>
                <c:pt idx="7">
                  <c:v>47.799076685416601</c:v>
                </c:pt>
                <c:pt idx="8">
                  <c:v>46.009949991602028</c:v>
                </c:pt>
              </c:numCache>
            </c:numRef>
          </c:val>
          <c:extLst>
            <c:ext xmlns:c16="http://schemas.microsoft.com/office/drawing/2014/chart" uri="{C3380CC4-5D6E-409C-BE32-E72D297353CC}">
              <c16:uniqueId val="{00000009-2616-43A7-AB25-8E04BE099338}"/>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2.885149993730474E-2"/>
          <c:y val="3.5116570807150721E-2"/>
          <c:w val="0.36647837520326371"/>
          <c:h val="0.13831685286333467"/>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偏差値!$AJ$34:$AN$34</c:f>
              <c:strCache>
                <c:ptCount val="5"/>
                <c:pt idx="0">
                  <c:v>昼夜間人口比</c:v>
                </c:pt>
                <c:pt idx="1">
                  <c:v>課税対象所得（納税義務者1人当たり）</c:v>
                </c:pt>
                <c:pt idx="2">
                  <c:v>男女別正規雇用者比率（男性）</c:v>
                </c:pt>
                <c:pt idx="3">
                  <c:v>男女別正規雇用者比率（女性）</c:v>
                </c:pt>
                <c:pt idx="4">
                  <c:v>完全失業率（20-44歳）</c:v>
                </c:pt>
              </c:strCache>
            </c:strRef>
          </c:cat>
          <c:val>
            <c:numRef>
              <c:f>偏差値!$AJ$35:$AN$35</c:f>
              <c:numCache>
                <c:formatCode>General</c:formatCode>
                <c:ptCount val="5"/>
                <c:pt idx="0">
                  <c:v>50</c:v>
                </c:pt>
                <c:pt idx="1">
                  <c:v>50</c:v>
                </c:pt>
                <c:pt idx="2">
                  <c:v>50</c:v>
                </c:pt>
                <c:pt idx="3">
                  <c:v>50</c:v>
                </c:pt>
                <c:pt idx="4">
                  <c:v>50</c:v>
                </c:pt>
              </c:numCache>
            </c:numRef>
          </c:val>
          <c:extLst>
            <c:ext xmlns:c16="http://schemas.microsoft.com/office/drawing/2014/chart" uri="{C3380CC4-5D6E-409C-BE32-E72D297353CC}">
              <c16:uniqueId val="{00000000-DF1E-4984-9028-776F3829DCB9}"/>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0.15316158157151563"/>
                  <c:y val="2.329997875421494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F1E-4984-9028-776F3829DCB9}"/>
                </c:ext>
              </c:extLst>
            </c:dLbl>
            <c:dLbl>
              <c:idx val="1"/>
              <c:layout>
                <c:manualLayout>
                  <c:x val="0.05"/>
                  <c:y val="7.14575629288189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F1E-4984-9028-776F3829DCB9}"/>
                </c:ext>
              </c:extLst>
            </c:dLbl>
            <c:dLbl>
              <c:idx val="2"/>
              <c:layout>
                <c:manualLayout>
                  <c:x val="-9.7222222222222224E-2"/>
                  <c:y val="7.47056339710378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F1E-4984-9028-776F3829DCB9}"/>
                </c:ext>
              </c:extLst>
            </c:dLbl>
            <c:dLbl>
              <c:idx val="3"/>
              <c:layout>
                <c:manualLayout>
                  <c:x val="-5.8333333333333334E-2"/>
                  <c:y val="-0.1299228416887617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F1E-4984-9028-776F3829DCB9}"/>
                </c:ext>
              </c:extLst>
            </c:dLbl>
            <c:dLbl>
              <c:idx val="4"/>
              <c:layout>
                <c:manualLayout>
                  <c:x val="-1.1111111111111112E-2"/>
                  <c:y val="-8.76979181399141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F1E-4984-9028-776F3829DCB9}"/>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偏差値!$AJ$34:$AN$34</c:f>
              <c:strCache>
                <c:ptCount val="5"/>
                <c:pt idx="0">
                  <c:v>昼夜間人口比</c:v>
                </c:pt>
                <c:pt idx="1">
                  <c:v>課税対象所得（納税義務者1人当たり）</c:v>
                </c:pt>
                <c:pt idx="2">
                  <c:v>男女別正規雇用者比率（男性）</c:v>
                </c:pt>
                <c:pt idx="3">
                  <c:v>男女別正規雇用者比率（女性）</c:v>
                </c:pt>
                <c:pt idx="4">
                  <c:v>完全失業率（20-44歳）</c:v>
                </c:pt>
              </c:strCache>
            </c:strRef>
          </c:cat>
          <c:val>
            <c:numRef>
              <c:f>偏差値!$AJ$36:$AN$36</c:f>
              <c:numCache>
                <c:formatCode>0.0</c:formatCode>
                <c:ptCount val="5"/>
                <c:pt idx="0">
                  <c:v>64.160256427053938</c:v>
                </c:pt>
                <c:pt idx="1">
                  <c:v>62.439015482163441</c:v>
                </c:pt>
                <c:pt idx="2">
                  <c:v>61.948027237089107</c:v>
                </c:pt>
                <c:pt idx="3">
                  <c:v>33.776774085686249</c:v>
                </c:pt>
                <c:pt idx="4">
                  <c:v>47.992036077787645</c:v>
                </c:pt>
              </c:numCache>
            </c:numRef>
          </c:val>
          <c:extLst>
            <c:ext xmlns:c16="http://schemas.microsoft.com/office/drawing/2014/chart" uri="{C3380CC4-5D6E-409C-BE32-E72D297353CC}">
              <c16:uniqueId val="{00000006-DF1E-4984-9028-776F3829DCB9}"/>
            </c:ext>
          </c:extLst>
        </c:ser>
        <c:ser>
          <c:idx val="2"/>
          <c:order val="2"/>
          <c:tx>
            <c:strRef>
              <c:f>偏差値!$B$37</c:f>
              <c:strCache>
                <c:ptCount val="1"/>
                <c:pt idx="0">
                  <c:v>Ｌ町</c:v>
                </c:pt>
              </c:strCache>
            </c:strRef>
          </c:tx>
          <c:spPr>
            <a:ln w="28575" cap="rnd">
              <a:solidFill>
                <a:schemeClr val="accent1"/>
              </a:solidFill>
              <a:round/>
            </a:ln>
            <a:effectLst/>
          </c:spPr>
          <c:marker>
            <c:symbol val="none"/>
          </c:marker>
          <c:dLbls>
            <c:dLbl>
              <c:idx val="0"/>
              <c:layout>
                <c:manualLayout>
                  <c:x val="7.4999999999999997E-2"/>
                  <c:y val="-2.59845683377523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F1E-4984-9028-776F3829DCB9}"/>
                </c:ext>
              </c:extLst>
            </c:dLbl>
            <c:dLbl>
              <c:idx val="1"/>
              <c:layout>
                <c:manualLayout>
                  <c:x val="1.6666666666666566E-2"/>
                  <c:y val="7.47056339710378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F1E-4984-9028-776F3829DCB9}"/>
                </c:ext>
              </c:extLst>
            </c:dLbl>
            <c:dLbl>
              <c:idx val="2"/>
              <c:layout>
                <c:manualLayout>
                  <c:x val="-6.4196036535074594E-2"/>
                  <c:y val="5.95299076785916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F1E-4984-9028-776F3829DCB9}"/>
                </c:ext>
              </c:extLst>
            </c:dLbl>
            <c:dLbl>
              <c:idx val="3"/>
              <c:layout>
                <c:manualLayout>
                  <c:x val="-9.166666666666666E-2"/>
                  <c:y val="3.2480710422189223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F1E-4984-9028-776F3829DCB9}"/>
                </c:ext>
              </c:extLst>
            </c:dLbl>
            <c:dLbl>
              <c:idx val="4"/>
              <c:layout>
                <c:manualLayout>
                  <c:x val="-6.1514245952592847E-2"/>
                  <c:y val="-3.25433290190052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F1E-4984-9028-776F3829DCB9}"/>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偏差値!$AJ$34:$AN$34</c:f>
              <c:strCache>
                <c:ptCount val="5"/>
                <c:pt idx="0">
                  <c:v>昼夜間人口比</c:v>
                </c:pt>
                <c:pt idx="1">
                  <c:v>課税対象所得（納税義務者1人当たり）</c:v>
                </c:pt>
                <c:pt idx="2">
                  <c:v>男女別正規雇用者比率（男性）</c:v>
                </c:pt>
                <c:pt idx="3">
                  <c:v>男女別正規雇用者比率（女性）</c:v>
                </c:pt>
                <c:pt idx="4">
                  <c:v>完全失業率（20-44歳）</c:v>
                </c:pt>
              </c:strCache>
            </c:strRef>
          </c:cat>
          <c:val>
            <c:numRef>
              <c:f>偏差値!$AJ$37:$AN$37</c:f>
              <c:numCache>
                <c:formatCode>0.0</c:formatCode>
                <c:ptCount val="5"/>
                <c:pt idx="0">
                  <c:v>42.827002149114044</c:v>
                </c:pt>
                <c:pt idx="1">
                  <c:v>42.998473396729302</c:v>
                </c:pt>
                <c:pt idx="2">
                  <c:v>59.699103775299569</c:v>
                </c:pt>
                <c:pt idx="3">
                  <c:v>56.200611402896797</c:v>
                </c:pt>
                <c:pt idx="4">
                  <c:v>51.571901642842541</c:v>
                </c:pt>
              </c:numCache>
            </c:numRef>
          </c:val>
          <c:extLst>
            <c:ext xmlns:c16="http://schemas.microsoft.com/office/drawing/2014/chart" uri="{C3380CC4-5D6E-409C-BE32-E72D297353CC}">
              <c16:uniqueId val="{0000000C-DF1E-4984-9028-776F3829DCB9}"/>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3.5044309998870198E-2"/>
          <c:y val="3.3379344143918688E-2"/>
          <c:w val="0.3523584759183927"/>
          <c:h val="0.20736022826506367"/>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偏差値!$C$34:$K$34</c:f>
              <c:strCache>
                <c:ptCount val="9"/>
                <c:pt idx="0">
                  <c:v>駅（最寄り）までの平均所要時間（自転車）</c:v>
                </c:pt>
                <c:pt idx="1">
                  <c:v>大型小売店数（人口1万人当たり）</c:v>
                </c:pt>
                <c:pt idx="2">
                  <c:v>人口1万人当たり医薬品・化粧品小売り業事業所数</c:v>
                </c:pt>
                <c:pt idx="3">
                  <c:v>人口1万人当たり飲食店事業所数</c:v>
                </c:pt>
                <c:pt idx="4">
                  <c:v>人口1万人当たり娯楽業事業所数</c:v>
                </c:pt>
                <c:pt idx="5">
                  <c:v>コンビニ店舗数（人口１万人当たり）</c:v>
                </c:pt>
                <c:pt idx="6">
                  <c:v>自然公園面積(人口比)</c:v>
                </c:pt>
                <c:pt idx="7">
                  <c:v>15-18歳人口1万人あたりの全日制・定時制高校の学校数</c:v>
                </c:pt>
                <c:pt idx="8">
                  <c:v>都市公園等の面積（人口比）</c:v>
                </c:pt>
              </c:strCache>
            </c:strRef>
          </c:cat>
          <c:val>
            <c:numRef>
              <c:f>偏差値!$C$35:$K$35</c:f>
              <c:numCache>
                <c:formatCode>General</c:formatCode>
                <c:ptCount val="9"/>
                <c:pt idx="0">
                  <c:v>50</c:v>
                </c:pt>
                <c:pt idx="1">
                  <c:v>50</c:v>
                </c:pt>
                <c:pt idx="2">
                  <c:v>50</c:v>
                </c:pt>
                <c:pt idx="3">
                  <c:v>50</c:v>
                </c:pt>
                <c:pt idx="4">
                  <c:v>50</c:v>
                </c:pt>
                <c:pt idx="5">
                  <c:v>50</c:v>
                </c:pt>
                <c:pt idx="6">
                  <c:v>50</c:v>
                </c:pt>
                <c:pt idx="7">
                  <c:v>50</c:v>
                </c:pt>
                <c:pt idx="8">
                  <c:v>50</c:v>
                </c:pt>
              </c:numCache>
            </c:numRef>
          </c:val>
          <c:extLst>
            <c:ext xmlns:c16="http://schemas.microsoft.com/office/drawing/2014/chart" uri="{C3380CC4-5D6E-409C-BE32-E72D297353CC}">
              <c16:uniqueId val="{00000000-3409-4530-833B-80CD5C52CE98}"/>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7.7777777777777682E-2"/>
                  <c:y val="-1.94884262533142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409-4530-833B-80CD5C52CE98}"/>
                </c:ext>
              </c:extLst>
            </c:dLbl>
            <c:dLbl>
              <c:idx val="1"/>
              <c:layout>
                <c:manualLayout>
                  <c:x val="4.5131846292303227E-2"/>
                  <c:y val="9.6314345756367166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F2A-410F-8BD4-D191DFE7AA18}"/>
                </c:ext>
              </c:extLst>
            </c:dLbl>
            <c:dLbl>
              <c:idx val="2"/>
              <c:layout>
                <c:manualLayout>
                  <c:x val="-4.3526023218026051E-3"/>
                  <c:y val="5.4803621116048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409-4530-833B-80CD5C52CE98}"/>
                </c:ext>
              </c:extLst>
            </c:dLbl>
            <c:dLbl>
              <c:idx val="3"/>
              <c:layout>
                <c:manualLayout>
                  <c:x val="-9.166666666666666E-2"/>
                  <c:y val="-5.52172077177236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409-4530-833B-80CD5C52CE98}"/>
                </c:ext>
              </c:extLst>
            </c:dLbl>
            <c:dLbl>
              <c:idx val="4"/>
              <c:layout>
                <c:manualLayout>
                  <c:x val="4.7222222222222221E-2"/>
                  <c:y val="-2.92326393799713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409-4530-833B-80CD5C52CE98}"/>
                </c:ext>
              </c:extLst>
            </c:dLbl>
            <c:dLbl>
              <c:idx val="5"/>
              <c:layout>
                <c:manualLayout>
                  <c:x val="3.3333377754441888E-2"/>
                  <c:y val="1.81351570871811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409-4530-833B-80CD5C52CE98}"/>
                </c:ext>
              </c:extLst>
            </c:dLbl>
            <c:dLbl>
              <c:idx val="6"/>
              <c:layout>
                <c:manualLayout>
                  <c:x val="-2.0003047288046902E-2"/>
                  <c:y val="7.72395550125549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409-4530-833B-80CD5C52CE98}"/>
                </c:ext>
              </c:extLst>
            </c:dLbl>
            <c:dLbl>
              <c:idx val="7"/>
              <c:layout>
                <c:manualLayout>
                  <c:x val="-5.0925337632079971E-17"/>
                  <c:y val="-1.94884262533141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409-4530-833B-80CD5C52CE98}"/>
                </c:ext>
              </c:extLst>
            </c:dLbl>
            <c:dLbl>
              <c:idx val="8"/>
              <c:layout>
                <c:manualLayout>
                  <c:x val="2.2180459660943092E-2"/>
                  <c:y val="-3.62924931993936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3409-4530-833B-80CD5C52CE98}"/>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偏差値!$C$34:$K$34</c:f>
              <c:strCache>
                <c:ptCount val="9"/>
                <c:pt idx="0">
                  <c:v>駅（最寄り）までの平均所要時間（自転車）</c:v>
                </c:pt>
                <c:pt idx="1">
                  <c:v>大型小売店数（人口1万人当たり）</c:v>
                </c:pt>
                <c:pt idx="2">
                  <c:v>人口1万人当たり医薬品・化粧品小売り業事業所数</c:v>
                </c:pt>
                <c:pt idx="3">
                  <c:v>人口1万人当たり飲食店事業所数</c:v>
                </c:pt>
                <c:pt idx="4">
                  <c:v>人口1万人当たり娯楽業事業所数</c:v>
                </c:pt>
                <c:pt idx="5">
                  <c:v>コンビニ店舗数（人口１万人当たり）</c:v>
                </c:pt>
                <c:pt idx="6">
                  <c:v>自然公園面積(人口比)</c:v>
                </c:pt>
                <c:pt idx="7">
                  <c:v>15-18歳人口1万人あたりの全日制・定時制高校の学校数</c:v>
                </c:pt>
                <c:pt idx="8">
                  <c:v>都市公園等の面積（人口比）</c:v>
                </c:pt>
              </c:strCache>
            </c:strRef>
          </c:cat>
          <c:val>
            <c:numRef>
              <c:f>偏差値!$C$36:$K$36</c:f>
              <c:numCache>
                <c:formatCode>0.0</c:formatCode>
                <c:ptCount val="9"/>
                <c:pt idx="0">
                  <c:v>59.400692968660501</c:v>
                </c:pt>
                <c:pt idx="1">
                  <c:v>44.058605454856696</c:v>
                </c:pt>
                <c:pt idx="2">
                  <c:v>47.260730750161535</c:v>
                </c:pt>
                <c:pt idx="3">
                  <c:v>42.567669013355804</c:v>
                </c:pt>
                <c:pt idx="4">
                  <c:v>42.829598789719107</c:v>
                </c:pt>
                <c:pt idx="5">
                  <c:v>45.028104172510702</c:v>
                </c:pt>
                <c:pt idx="6">
                  <c:v>44.044876527922057</c:v>
                </c:pt>
                <c:pt idx="7">
                  <c:v>47.799076685416601</c:v>
                </c:pt>
                <c:pt idx="8">
                  <c:v>46.009949991602028</c:v>
                </c:pt>
              </c:numCache>
            </c:numRef>
          </c:val>
          <c:extLst>
            <c:ext xmlns:c16="http://schemas.microsoft.com/office/drawing/2014/chart" uri="{C3380CC4-5D6E-409C-BE32-E72D297353CC}">
              <c16:uniqueId val="{00000009-3409-4530-833B-80CD5C52CE98}"/>
            </c:ext>
          </c:extLst>
        </c:ser>
        <c:ser>
          <c:idx val="2"/>
          <c:order val="2"/>
          <c:tx>
            <c:strRef>
              <c:f>偏差値!$B$37</c:f>
              <c:strCache>
                <c:ptCount val="1"/>
                <c:pt idx="0">
                  <c:v>Ｌ町</c:v>
                </c:pt>
              </c:strCache>
            </c:strRef>
          </c:tx>
          <c:spPr>
            <a:ln w="28575" cap="rnd">
              <a:solidFill>
                <a:schemeClr val="accent1"/>
              </a:solidFill>
              <a:round/>
            </a:ln>
            <a:effectLst/>
          </c:spPr>
          <c:marker>
            <c:symbol val="none"/>
          </c:marker>
          <c:dLbls>
            <c:dLbl>
              <c:idx val="0"/>
              <c:layout>
                <c:manualLayout>
                  <c:x val="8.8888888888888892E-2"/>
                  <c:y val="3.89768525066284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3409-4530-833B-80CD5C52CE98}"/>
                </c:ext>
              </c:extLst>
            </c:dLbl>
            <c:dLbl>
              <c:idx val="1"/>
              <c:layout>
                <c:manualLayout>
                  <c:x val="2.7777777777777776E-2"/>
                  <c:y val="2.27364972955332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3409-4530-833B-80CD5C52CE98}"/>
                </c:ext>
              </c:extLst>
            </c:dLbl>
            <c:dLbl>
              <c:idx val="2"/>
              <c:layout>
                <c:manualLayout>
                  <c:x val="-1.4232523181155499E-2"/>
                  <c:y val="8.08633506724435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3409-4530-833B-80CD5C52CE98}"/>
                </c:ext>
              </c:extLst>
            </c:dLbl>
            <c:dLbl>
              <c:idx val="3"/>
              <c:layout>
                <c:manualLayout>
                  <c:x val="-2.7777777777777779E-3"/>
                  <c:y val="3.57287814644094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3409-4530-833B-80CD5C52CE98}"/>
                </c:ext>
              </c:extLst>
            </c:dLbl>
            <c:dLbl>
              <c:idx val="4"/>
              <c:layout>
                <c:manualLayout>
                  <c:x val="-3.888888888888889E-2"/>
                  <c:y val="1.62403552110952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3409-4530-833B-80CD5C52CE98}"/>
                </c:ext>
              </c:extLst>
            </c:dLbl>
            <c:dLbl>
              <c:idx val="5"/>
              <c:layout>
                <c:manualLayout>
                  <c:x val="-3.3333333333333333E-2"/>
                  <c:y val="-3.89768525066284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3409-4530-833B-80CD5C52CE98}"/>
                </c:ext>
              </c:extLst>
            </c:dLbl>
            <c:dLbl>
              <c:idx val="6"/>
              <c:layout>
                <c:manualLayout>
                  <c:x val="-4.1666666666666664E-2"/>
                  <c:y val="-4.2224923548847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3409-4530-833B-80CD5C52CE98}"/>
                </c:ext>
              </c:extLst>
            </c:dLbl>
            <c:dLbl>
              <c:idx val="7"/>
              <c:layout>
                <c:manualLayout>
                  <c:x val="0"/>
                  <c:y val="-6.8209491886599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3409-4530-833B-80CD5C52CE98}"/>
                </c:ext>
              </c:extLst>
            </c:dLbl>
            <c:dLbl>
              <c:idx val="8"/>
              <c:layout>
                <c:manualLayout>
                  <c:x val="1.1006599420030266E-2"/>
                  <c:y val="-5.290852190596856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3409-4530-833B-80CD5C52CE98}"/>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偏差値!$C$34:$K$34</c:f>
              <c:strCache>
                <c:ptCount val="9"/>
                <c:pt idx="0">
                  <c:v>駅（最寄り）までの平均所要時間（自転車）</c:v>
                </c:pt>
                <c:pt idx="1">
                  <c:v>大型小売店数（人口1万人当たり）</c:v>
                </c:pt>
                <c:pt idx="2">
                  <c:v>人口1万人当たり医薬品・化粧品小売り業事業所数</c:v>
                </c:pt>
                <c:pt idx="3">
                  <c:v>人口1万人当たり飲食店事業所数</c:v>
                </c:pt>
                <c:pt idx="4">
                  <c:v>人口1万人当たり娯楽業事業所数</c:v>
                </c:pt>
                <c:pt idx="5">
                  <c:v>コンビニ店舗数（人口１万人当たり）</c:v>
                </c:pt>
                <c:pt idx="6">
                  <c:v>自然公園面積(人口比)</c:v>
                </c:pt>
                <c:pt idx="7">
                  <c:v>15-18歳人口1万人あたりの全日制・定時制高校の学校数</c:v>
                </c:pt>
                <c:pt idx="8">
                  <c:v>都市公園等の面積（人口比）</c:v>
                </c:pt>
              </c:strCache>
            </c:strRef>
          </c:cat>
          <c:val>
            <c:numRef>
              <c:f>偏差値!$C$37:$K$37</c:f>
              <c:numCache>
                <c:formatCode>0.0</c:formatCode>
                <c:ptCount val="9"/>
                <c:pt idx="0">
                  <c:v>36.164280164365991</c:v>
                </c:pt>
                <c:pt idx="1">
                  <c:v>64.358425102630434</c:v>
                </c:pt>
                <c:pt idx="2">
                  <c:v>74.580920067234914</c:v>
                </c:pt>
                <c:pt idx="3">
                  <c:v>60.898056115501745</c:v>
                </c:pt>
                <c:pt idx="4">
                  <c:v>69.155575541013917</c:v>
                </c:pt>
                <c:pt idx="5">
                  <c:v>35.978312879260727</c:v>
                </c:pt>
                <c:pt idx="6">
                  <c:v>57.001191214792058</c:v>
                </c:pt>
                <c:pt idx="7">
                  <c:v>38.98010902848138</c:v>
                </c:pt>
                <c:pt idx="8">
                  <c:v>59.956069888272559</c:v>
                </c:pt>
              </c:numCache>
            </c:numRef>
          </c:val>
          <c:extLst>
            <c:ext xmlns:c16="http://schemas.microsoft.com/office/drawing/2014/chart" uri="{C3380CC4-5D6E-409C-BE32-E72D297353CC}">
              <c16:uniqueId val="{00000013-3409-4530-833B-80CD5C52CE98}"/>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2.0455403394975966E-2"/>
          <c:y val="4.3311422802853453E-2"/>
          <c:w val="0.37207577289814964"/>
          <c:h val="0.20736022826506367"/>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偏差値!$L$34:$O$34</c:f>
              <c:strCache>
                <c:ptCount val="4"/>
                <c:pt idx="0">
                  <c:v>持ち家世帯率（世帯主15-64歳）</c:v>
                </c:pt>
                <c:pt idx="1">
                  <c:v>住宅延べ面積（100㎡以上の割合）</c:v>
                </c:pt>
                <c:pt idx="2">
                  <c:v>一戸建て比率（全世帯）</c:v>
                </c:pt>
                <c:pt idx="3">
                  <c:v>３世代同居率（一般世帯数に占める３世代世帯の比率）</c:v>
                </c:pt>
              </c:strCache>
            </c:strRef>
          </c:cat>
          <c:val>
            <c:numRef>
              <c:f>偏差値!$L$35:$O$35</c:f>
              <c:numCache>
                <c:formatCode>General</c:formatCode>
                <c:ptCount val="4"/>
                <c:pt idx="0">
                  <c:v>50</c:v>
                </c:pt>
                <c:pt idx="1">
                  <c:v>50</c:v>
                </c:pt>
                <c:pt idx="2">
                  <c:v>50</c:v>
                </c:pt>
                <c:pt idx="3">
                  <c:v>50</c:v>
                </c:pt>
              </c:numCache>
            </c:numRef>
          </c:val>
          <c:extLst>
            <c:ext xmlns:c16="http://schemas.microsoft.com/office/drawing/2014/chart" uri="{C3380CC4-5D6E-409C-BE32-E72D297353CC}">
              <c16:uniqueId val="{00000000-32CA-48BA-9A70-B489B673F737}"/>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6.3888888888888884E-2"/>
                  <c:y val="2.27364972955333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2CA-48BA-9A70-B489B673F737}"/>
                </c:ext>
              </c:extLst>
            </c:dLbl>
            <c:dLbl>
              <c:idx val="1"/>
              <c:layout>
                <c:manualLayout>
                  <c:x val="8.3333333333333332E-3"/>
                  <c:y val="7.145756292881891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2CA-48BA-9A70-B489B673F737}"/>
                </c:ext>
              </c:extLst>
            </c:dLbl>
            <c:dLbl>
              <c:idx val="2"/>
              <c:layout>
                <c:manualLayout>
                  <c:x val="-0.1"/>
                  <c:y val="-6.171334980216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2CA-48BA-9A70-B489B673F737}"/>
                </c:ext>
              </c:extLst>
            </c:dLbl>
            <c:dLbl>
              <c:idx val="3"/>
              <c:layout>
                <c:manualLayout>
                  <c:x val="0.05"/>
                  <c:y val="-0.1104344154354473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2CA-48BA-9A70-B489B673F737}"/>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偏差値!$L$34:$O$34</c:f>
              <c:strCache>
                <c:ptCount val="4"/>
                <c:pt idx="0">
                  <c:v>持ち家世帯率（世帯主15-64歳）</c:v>
                </c:pt>
                <c:pt idx="1">
                  <c:v>住宅延べ面積（100㎡以上の割合）</c:v>
                </c:pt>
                <c:pt idx="2">
                  <c:v>一戸建て比率（全世帯）</c:v>
                </c:pt>
                <c:pt idx="3">
                  <c:v>３世代同居率（一般世帯数に占める３世代世帯の比率）</c:v>
                </c:pt>
              </c:strCache>
            </c:strRef>
          </c:cat>
          <c:val>
            <c:numRef>
              <c:f>偏差値!$L$36:$O$36</c:f>
              <c:numCache>
                <c:formatCode>0.0</c:formatCode>
                <c:ptCount val="4"/>
                <c:pt idx="0">
                  <c:v>50.867016811034674</c:v>
                </c:pt>
                <c:pt idx="1">
                  <c:v>43.238331686164784</c:v>
                </c:pt>
                <c:pt idx="2">
                  <c:v>39.430269156940369</c:v>
                </c:pt>
                <c:pt idx="3">
                  <c:v>45.451371334624618</c:v>
                </c:pt>
              </c:numCache>
            </c:numRef>
          </c:val>
          <c:extLst>
            <c:ext xmlns:c16="http://schemas.microsoft.com/office/drawing/2014/chart" uri="{C3380CC4-5D6E-409C-BE32-E72D297353CC}">
              <c16:uniqueId val="{00000005-32CA-48BA-9A70-B489B673F737}"/>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4.3435439710489118E-2"/>
          <c:y val="4.8370962237508287E-2"/>
          <c:w val="0.37152913058424863"/>
          <c:h val="0.13735527684608898"/>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偏差値!$P$34:$S$34</c:f>
              <c:strCache>
                <c:ptCount val="4"/>
                <c:pt idx="0">
                  <c:v>身近にいる子ども数（0-17歳人口密度）</c:v>
                </c:pt>
                <c:pt idx="1">
                  <c:v>0-17歳人口1万人あたりの子供健全育成NPO数</c:v>
                </c:pt>
                <c:pt idx="2">
                  <c:v>消防団団員数（人口1,000人当たり）</c:v>
                </c:pt>
                <c:pt idx="3">
                  <c:v>刑法犯認知件数（人口1,000人当たり）</c:v>
                </c:pt>
              </c:strCache>
            </c:strRef>
          </c:cat>
          <c:val>
            <c:numRef>
              <c:f>偏差値!$P$35:$S$35</c:f>
              <c:numCache>
                <c:formatCode>General</c:formatCode>
                <c:ptCount val="4"/>
                <c:pt idx="0">
                  <c:v>50</c:v>
                </c:pt>
                <c:pt idx="1">
                  <c:v>50</c:v>
                </c:pt>
                <c:pt idx="2">
                  <c:v>50</c:v>
                </c:pt>
                <c:pt idx="3">
                  <c:v>50</c:v>
                </c:pt>
              </c:numCache>
            </c:numRef>
          </c:val>
          <c:extLst>
            <c:ext xmlns:c16="http://schemas.microsoft.com/office/drawing/2014/chart" uri="{C3380CC4-5D6E-409C-BE32-E72D297353CC}">
              <c16:uniqueId val="{00000000-FC80-4EB1-8E7C-2EE233F48285}"/>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7.5461058199028652E-2"/>
                  <c:y val="4.840807767565315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C80-4EB1-8E7C-2EE233F48285}"/>
                </c:ext>
              </c:extLst>
            </c:dLbl>
            <c:dLbl>
              <c:idx val="1"/>
              <c:layout>
                <c:manualLayout>
                  <c:x val="-0.05"/>
                  <c:y val="5.846527875994262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C80-4EB1-8E7C-2EE233F48285}"/>
                </c:ext>
              </c:extLst>
            </c:dLbl>
            <c:dLbl>
              <c:idx val="2"/>
              <c:layout>
                <c:manualLayout>
                  <c:x val="-9.166666666666666E-2"/>
                  <c:y val="-4.2224923548847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C80-4EB1-8E7C-2EE233F48285}"/>
                </c:ext>
              </c:extLst>
            </c:dLbl>
            <c:dLbl>
              <c:idx val="3"/>
              <c:layout>
                <c:manualLayout>
                  <c:x val="-1.0803676517110002E-2"/>
                  <c:y val="-0.1085013401792571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C80-4EB1-8E7C-2EE233F48285}"/>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偏差値!$P$34:$S$34</c:f>
              <c:strCache>
                <c:ptCount val="4"/>
                <c:pt idx="0">
                  <c:v>身近にいる子ども数（0-17歳人口密度）</c:v>
                </c:pt>
                <c:pt idx="1">
                  <c:v>0-17歳人口1万人あたりの子供健全育成NPO数</c:v>
                </c:pt>
                <c:pt idx="2">
                  <c:v>消防団団員数（人口1,000人当たり）</c:v>
                </c:pt>
                <c:pt idx="3">
                  <c:v>刑法犯認知件数（人口1,000人当たり）</c:v>
                </c:pt>
              </c:strCache>
            </c:strRef>
          </c:cat>
          <c:val>
            <c:numRef>
              <c:f>偏差値!$P$36:$S$36</c:f>
              <c:numCache>
                <c:formatCode>0.0</c:formatCode>
                <c:ptCount val="4"/>
                <c:pt idx="0">
                  <c:v>57.454879733255218</c:v>
                </c:pt>
                <c:pt idx="1">
                  <c:v>53.003255408714928</c:v>
                </c:pt>
                <c:pt idx="2">
                  <c:v>42.558002010758919</c:v>
                </c:pt>
                <c:pt idx="3">
                  <c:v>44.817989425960718</c:v>
                </c:pt>
              </c:numCache>
            </c:numRef>
          </c:val>
          <c:extLst>
            <c:ext xmlns:c16="http://schemas.microsoft.com/office/drawing/2014/chart" uri="{C3380CC4-5D6E-409C-BE32-E72D297353CC}">
              <c16:uniqueId val="{00000005-FC80-4EB1-8E7C-2EE233F48285}"/>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4.5289817931144526E-2"/>
          <c:y val="4.2145392113875309E-2"/>
          <c:w val="0.35822740077964949"/>
          <c:h val="0.13824019116866001"/>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偏差値!$L$34:$O$34</c:f>
              <c:strCache>
                <c:ptCount val="4"/>
                <c:pt idx="0">
                  <c:v>持ち家世帯率（世帯主15-64歳）</c:v>
                </c:pt>
                <c:pt idx="1">
                  <c:v>住宅延べ面積（100㎡以上の割合）</c:v>
                </c:pt>
                <c:pt idx="2">
                  <c:v>一戸建て比率（全世帯）</c:v>
                </c:pt>
                <c:pt idx="3">
                  <c:v>３世代同居率（一般世帯数に占める３世代世帯の比率）</c:v>
                </c:pt>
              </c:strCache>
            </c:strRef>
          </c:cat>
          <c:val>
            <c:numRef>
              <c:f>偏差値!$L$35:$O$35</c:f>
              <c:numCache>
                <c:formatCode>General</c:formatCode>
                <c:ptCount val="4"/>
                <c:pt idx="0">
                  <c:v>50</c:v>
                </c:pt>
                <c:pt idx="1">
                  <c:v>50</c:v>
                </c:pt>
                <c:pt idx="2">
                  <c:v>50</c:v>
                </c:pt>
                <c:pt idx="3">
                  <c:v>50</c:v>
                </c:pt>
              </c:numCache>
            </c:numRef>
          </c:val>
          <c:extLst>
            <c:ext xmlns:c16="http://schemas.microsoft.com/office/drawing/2014/chart" uri="{C3380CC4-5D6E-409C-BE32-E72D297353CC}">
              <c16:uniqueId val="{00000000-8D9D-423A-997D-71EFA1175220}"/>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7.4999999999999997E-2"/>
                  <c:y val="1.94884262533142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D9D-423A-997D-71EFA1175220}"/>
                </c:ext>
              </c:extLst>
            </c:dLbl>
            <c:dLbl>
              <c:idx val="1"/>
              <c:layout>
                <c:manualLayout>
                  <c:x val="2.2222222222222119E-2"/>
                  <c:y val="7.79537050132569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D9D-423A-997D-71EFA1175220}"/>
                </c:ext>
              </c:extLst>
            </c:dLbl>
            <c:dLbl>
              <c:idx val="2"/>
              <c:layout>
                <c:manualLayout>
                  <c:x val="-8.611111111111111E-2"/>
                  <c:y val="-6.8209491886599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D9D-423A-997D-71EFA1175220}"/>
                </c:ext>
              </c:extLst>
            </c:dLbl>
            <c:dLbl>
              <c:idx val="3"/>
              <c:layout>
                <c:manualLayout>
                  <c:x val="3.8888888888888862E-2"/>
                  <c:y val="-0.1136824864776664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D9D-423A-997D-71EFA1175220}"/>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偏差値!$L$34:$O$34</c:f>
              <c:strCache>
                <c:ptCount val="4"/>
                <c:pt idx="0">
                  <c:v>持ち家世帯率（世帯主15-64歳）</c:v>
                </c:pt>
                <c:pt idx="1">
                  <c:v>住宅延べ面積（100㎡以上の割合）</c:v>
                </c:pt>
                <c:pt idx="2">
                  <c:v>一戸建て比率（全世帯）</c:v>
                </c:pt>
                <c:pt idx="3">
                  <c:v>３世代同居率（一般世帯数に占める３世代世帯の比率）</c:v>
                </c:pt>
              </c:strCache>
            </c:strRef>
          </c:cat>
          <c:val>
            <c:numRef>
              <c:f>偏差値!$L$36:$O$36</c:f>
              <c:numCache>
                <c:formatCode>0.0</c:formatCode>
                <c:ptCount val="4"/>
                <c:pt idx="0">
                  <c:v>50.867016811034674</c:v>
                </c:pt>
                <c:pt idx="1">
                  <c:v>43.238331686164784</c:v>
                </c:pt>
                <c:pt idx="2">
                  <c:v>39.430269156940369</c:v>
                </c:pt>
                <c:pt idx="3">
                  <c:v>45.451371334624618</c:v>
                </c:pt>
              </c:numCache>
            </c:numRef>
          </c:val>
          <c:extLst>
            <c:ext xmlns:c16="http://schemas.microsoft.com/office/drawing/2014/chart" uri="{C3380CC4-5D6E-409C-BE32-E72D297353CC}">
              <c16:uniqueId val="{00000005-8D9D-423A-997D-71EFA1175220}"/>
            </c:ext>
          </c:extLst>
        </c:ser>
        <c:ser>
          <c:idx val="2"/>
          <c:order val="2"/>
          <c:tx>
            <c:strRef>
              <c:f>偏差値!$B$37</c:f>
              <c:strCache>
                <c:ptCount val="1"/>
                <c:pt idx="0">
                  <c:v>Ｌ町</c:v>
                </c:pt>
              </c:strCache>
            </c:strRef>
          </c:tx>
          <c:spPr>
            <a:ln w="28575" cap="rnd">
              <a:solidFill>
                <a:schemeClr val="accent1"/>
              </a:solidFill>
              <a:round/>
            </a:ln>
            <a:effectLst/>
          </c:spPr>
          <c:marker>
            <c:symbol val="none"/>
          </c:marker>
          <c:dLbls>
            <c:dLbl>
              <c:idx val="0"/>
              <c:layout>
                <c:manualLayout>
                  <c:x val="3.3333333333333333E-2"/>
                  <c:y val="3.248071042219041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D9D-423A-997D-71EFA1175220}"/>
                </c:ext>
              </c:extLst>
            </c:dLbl>
            <c:dLbl>
              <c:idx val="1"/>
              <c:layout>
                <c:manualLayout>
                  <c:x val="-1.9444444444444445E-2"/>
                  <c:y val="4.22249235488475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8D9D-423A-997D-71EFA1175220}"/>
                </c:ext>
              </c:extLst>
            </c:dLbl>
            <c:dLbl>
              <c:idx val="2"/>
              <c:layout>
                <c:manualLayout>
                  <c:x val="-5.0000000000000051E-2"/>
                  <c:y val="-3.572878146440957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8D9D-423A-997D-71EFA1175220}"/>
                </c:ext>
              </c:extLst>
            </c:dLbl>
            <c:dLbl>
              <c:idx val="3"/>
              <c:layout>
                <c:manualLayout>
                  <c:x val="3.3333333333333333E-2"/>
                  <c:y val="-5.19691366755046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8D9D-423A-997D-71EFA1175220}"/>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偏差値!$L$34:$O$34</c:f>
              <c:strCache>
                <c:ptCount val="4"/>
                <c:pt idx="0">
                  <c:v>持ち家世帯率（世帯主15-64歳）</c:v>
                </c:pt>
                <c:pt idx="1">
                  <c:v>住宅延べ面積（100㎡以上の割合）</c:v>
                </c:pt>
                <c:pt idx="2">
                  <c:v>一戸建て比率（全世帯）</c:v>
                </c:pt>
                <c:pt idx="3">
                  <c:v>３世代同居率（一般世帯数に占める３世代世帯の比率）</c:v>
                </c:pt>
              </c:strCache>
            </c:strRef>
          </c:cat>
          <c:val>
            <c:numRef>
              <c:f>偏差値!$L$37:$O$37</c:f>
              <c:numCache>
                <c:formatCode>0.0</c:formatCode>
                <c:ptCount val="4"/>
                <c:pt idx="0">
                  <c:v>37.459801319328619</c:v>
                </c:pt>
                <c:pt idx="1">
                  <c:v>54.010648884035483</c:v>
                </c:pt>
                <c:pt idx="2">
                  <c:v>70.440396823828792</c:v>
                </c:pt>
                <c:pt idx="3">
                  <c:v>51.190709980611032</c:v>
                </c:pt>
              </c:numCache>
            </c:numRef>
          </c:val>
          <c:extLst>
            <c:ext xmlns:c16="http://schemas.microsoft.com/office/drawing/2014/chart" uri="{C3380CC4-5D6E-409C-BE32-E72D297353CC}">
              <c16:uniqueId val="{0000000A-8D9D-423A-997D-71EFA1175220}"/>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5.7420301703025832E-2"/>
          <c:y val="5.6554194348099808E-2"/>
          <c:w val="0.35515537071556685"/>
          <c:h val="0.20736022826506367"/>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偏差値!$P$34:$S$34</c:f>
              <c:strCache>
                <c:ptCount val="4"/>
                <c:pt idx="0">
                  <c:v>身近にいる子ども数（0-17歳人口密度）</c:v>
                </c:pt>
                <c:pt idx="1">
                  <c:v>0-17歳人口1万人あたりの子供健全育成NPO数</c:v>
                </c:pt>
                <c:pt idx="2">
                  <c:v>消防団団員数（人口1,000人当たり）</c:v>
                </c:pt>
                <c:pt idx="3">
                  <c:v>刑法犯認知件数（人口1,000人当たり）</c:v>
                </c:pt>
              </c:strCache>
            </c:strRef>
          </c:cat>
          <c:val>
            <c:numRef>
              <c:f>偏差値!$P$35:$S$35</c:f>
              <c:numCache>
                <c:formatCode>General</c:formatCode>
                <c:ptCount val="4"/>
                <c:pt idx="0">
                  <c:v>50</c:v>
                </c:pt>
                <c:pt idx="1">
                  <c:v>50</c:v>
                </c:pt>
                <c:pt idx="2">
                  <c:v>50</c:v>
                </c:pt>
                <c:pt idx="3">
                  <c:v>50</c:v>
                </c:pt>
              </c:numCache>
            </c:numRef>
          </c:val>
          <c:extLst>
            <c:ext xmlns:c16="http://schemas.microsoft.com/office/drawing/2014/chart" uri="{C3380CC4-5D6E-409C-BE32-E72D297353CC}">
              <c16:uniqueId val="{00000000-27F1-404A-AB55-04B0D6261F86}"/>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1.0185067526415994E-16"/>
                  <c:y val="3.897685250662849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7F1-404A-AB55-04B0D6261F86}"/>
                </c:ext>
              </c:extLst>
            </c:dLbl>
            <c:dLbl>
              <c:idx val="1"/>
              <c:layout>
                <c:manualLayout>
                  <c:x val="1.7127774467328067E-2"/>
                  <c:y val="4.634970040836223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7F1-404A-AB55-04B0D6261F86}"/>
                </c:ext>
              </c:extLst>
            </c:dLbl>
            <c:dLbl>
              <c:idx val="2"/>
              <c:layout>
                <c:manualLayout>
                  <c:x val="-8.0884831401845755E-2"/>
                  <c:y val="-3.49773400016423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7F1-404A-AB55-04B0D6261F86}"/>
                </c:ext>
              </c:extLst>
            </c:dLbl>
            <c:dLbl>
              <c:idx val="3"/>
              <c:layout>
                <c:manualLayout>
                  <c:x val="-8.3333333333332829E-3"/>
                  <c:y val="-1.624035521109520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7F1-404A-AB55-04B0D6261F86}"/>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偏差値!$P$34:$S$34</c:f>
              <c:strCache>
                <c:ptCount val="4"/>
                <c:pt idx="0">
                  <c:v>身近にいる子ども数（0-17歳人口密度）</c:v>
                </c:pt>
                <c:pt idx="1">
                  <c:v>0-17歳人口1万人あたりの子供健全育成NPO数</c:v>
                </c:pt>
                <c:pt idx="2">
                  <c:v>消防団団員数（人口1,000人当たり）</c:v>
                </c:pt>
                <c:pt idx="3">
                  <c:v>刑法犯認知件数（人口1,000人当たり）</c:v>
                </c:pt>
              </c:strCache>
            </c:strRef>
          </c:cat>
          <c:val>
            <c:numRef>
              <c:f>偏差値!$P$36:$S$36</c:f>
              <c:numCache>
                <c:formatCode>0.0</c:formatCode>
                <c:ptCount val="4"/>
                <c:pt idx="0">
                  <c:v>57.454879733255218</c:v>
                </c:pt>
                <c:pt idx="1">
                  <c:v>53.003255408714928</c:v>
                </c:pt>
                <c:pt idx="2">
                  <c:v>42.558002010758919</c:v>
                </c:pt>
                <c:pt idx="3">
                  <c:v>44.817989425960718</c:v>
                </c:pt>
              </c:numCache>
            </c:numRef>
          </c:val>
          <c:extLst>
            <c:ext xmlns:c16="http://schemas.microsoft.com/office/drawing/2014/chart" uri="{C3380CC4-5D6E-409C-BE32-E72D297353CC}">
              <c16:uniqueId val="{00000005-27F1-404A-AB55-04B0D6261F86}"/>
            </c:ext>
          </c:extLst>
        </c:ser>
        <c:ser>
          <c:idx val="2"/>
          <c:order val="2"/>
          <c:tx>
            <c:strRef>
              <c:f>偏差値!$B$37</c:f>
              <c:strCache>
                <c:ptCount val="1"/>
                <c:pt idx="0">
                  <c:v>Ｌ町</c:v>
                </c:pt>
              </c:strCache>
            </c:strRef>
          </c:tx>
          <c:spPr>
            <a:ln w="28575" cap="rnd">
              <a:solidFill>
                <a:schemeClr val="accent1"/>
              </a:solidFill>
              <a:round/>
            </a:ln>
            <a:effectLst/>
          </c:spPr>
          <c:marker>
            <c:symbol val="none"/>
          </c:marker>
          <c:dLbls>
            <c:dLbl>
              <c:idx val="0"/>
              <c:layout>
                <c:manualLayout>
                  <c:x val="0.10363412424790147"/>
                  <c:y val="8.491796911149604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7F1-404A-AB55-04B0D6261F86}"/>
                </c:ext>
              </c:extLst>
            </c:dLbl>
            <c:dLbl>
              <c:idx val="1"/>
              <c:layout>
                <c:manualLayout>
                  <c:x val="-1.1111206640181599E-2"/>
                  <c:y val="0.1088772189137017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7F1-404A-AB55-04B0D6261F86}"/>
                </c:ext>
              </c:extLst>
            </c:dLbl>
            <c:dLbl>
              <c:idx val="2"/>
              <c:layout>
                <c:manualLayout>
                  <c:x val="-0.14494941845943507"/>
                  <c:y val="-9.07580834998456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7F1-404A-AB55-04B0D6261F86}"/>
                </c:ext>
              </c:extLst>
            </c:dLbl>
            <c:dLbl>
              <c:idx val="3"/>
              <c:layout>
                <c:manualLayout>
                  <c:x val="1.3888888888888888E-2"/>
                  <c:y val="-6.4961420844380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7F1-404A-AB55-04B0D6261F86}"/>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偏差値!$P$34:$S$34</c:f>
              <c:strCache>
                <c:ptCount val="4"/>
                <c:pt idx="0">
                  <c:v>身近にいる子ども数（0-17歳人口密度）</c:v>
                </c:pt>
                <c:pt idx="1">
                  <c:v>0-17歳人口1万人あたりの子供健全育成NPO数</c:v>
                </c:pt>
                <c:pt idx="2">
                  <c:v>消防団団員数（人口1,000人当たり）</c:v>
                </c:pt>
                <c:pt idx="3">
                  <c:v>刑法犯認知件数（人口1,000人当たり）</c:v>
                </c:pt>
              </c:strCache>
            </c:strRef>
          </c:cat>
          <c:val>
            <c:numRef>
              <c:f>偏差値!$P$37:$S$37</c:f>
              <c:numCache>
                <c:formatCode>0.0</c:formatCode>
                <c:ptCount val="4"/>
                <c:pt idx="0">
                  <c:v>39.136076701395098</c:v>
                </c:pt>
                <c:pt idx="1">
                  <c:v>61.188482954916267</c:v>
                </c:pt>
                <c:pt idx="2">
                  <c:v>67.115500921481598</c:v>
                </c:pt>
                <c:pt idx="3">
                  <c:v>60.788907865979986</c:v>
                </c:pt>
              </c:numCache>
            </c:numRef>
          </c:val>
          <c:extLst>
            <c:ext xmlns:c16="http://schemas.microsoft.com/office/drawing/2014/chart" uri="{C3380CC4-5D6E-409C-BE32-E72D297353CC}">
              <c16:uniqueId val="{0000000A-27F1-404A-AB55-04B0D6261F86}"/>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4.2490081326837036E-2"/>
          <c:y val="5.6554194348099808E-2"/>
          <c:w val="0.36102713738395698"/>
          <c:h val="0.20736022826506367"/>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683289588799"/>
          <c:y val="0.25049558658756377"/>
          <c:w val="0.50838210848643917"/>
          <c:h val="0.60255784315806626"/>
        </c:manualLayout>
      </c:layout>
      <c:radarChart>
        <c:radarStyle val="marker"/>
        <c:varyColors val="0"/>
        <c:ser>
          <c:idx val="0"/>
          <c:order val="0"/>
          <c:tx>
            <c:strRef>
              <c:f>偏差値!$B$35</c:f>
              <c:strCache>
                <c:ptCount val="1"/>
                <c:pt idx="0">
                  <c:v>県下市町村平均</c:v>
                </c:pt>
              </c:strCache>
            </c:strRef>
          </c:tx>
          <c:spPr>
            <a:ln w="28575" cap="rnd">
              <a:solidFill>
                <a:schemeClr val="accent3"/>
              </a:solidFill>
              <a:round/>
            </a:ln>
            <a:effectLst/>
          </c:spPr>
          <c:marker>
            <c:symbol val="none"/>
          </c:marker>
          <c:dLbls>
            <c:delete val="1"/>
          </c:dLbls>
          <c:cat>
            <c:strRef>
              <c:f>偏差値!$T$34:$V$34</c:f>
              <c:strCache>
                <c:ptCount val="3"/>
                <c:pt idx="0">
                  <c:v>保健師数（人口１万人当たり）</c:v>
                </c:pt>
                <c:pt idx="1">
                  <c:v>20-44歳女性人口1万人当たり産婦人科医師数（主たる診療科）</c:v>
                </c:pt>
                <c:pt idx="2">
                  <c:v>0-9歳児人口1万人当たり小児科医師数（主たる診療科）</c:v>
                </c:pt>
              </c:strCache>
            </c:strRef>
          </c:cat>
          <c:val>
            <c:numRef>
              <c:f>偏差値!$T$35:$V$35</c:f>
              <c:numCache>
                <c:formatCode>General</c:formatCode>
                <c:ptCount val="3"/>
                <c:pt idx="0">
                  <c:v>50</c:v>
                </c:pt>
                <c:pt idx="1">
                  <c:v>50</c:v>
                </c:pt>
                <c:pt idx="2">
                  <c:v>50</c:v>
                </c:pt>
              </c:numCache>
            </c:numRef>
          </c:val>
          <c:extLst>
            <c:ext xmlns:c16="http://schemas.microsoft.com/office/drawing/2014/chart" uri="{C3380CC4-5D6E-409C-BE32-E72D297353CC}">
              <c16:uniqueId val="{00000000-6F8E-4F03-9BBD-ECEDE268EFE1}"/>
            </c:ext>
          </c:extLst>
        </c:ser>
        <c:ser>
          <c:idx val="1"/>
          <c:order val="1"/>
          <c:tx>
            <c:strRef>
              <c:f>偏差値!$B$36</c:f>
              <c:strCache>
                <c:ptCount val="1"/>
                <c:pt idx="0">
                  <c:v>A市</c:v>
                </c:pt>
              </c:strCache>
            </c:strRef>
          </c:tx>
          <c:spPr>
            <a:ln w="28575" cap="rnd">
              <a:solidFill>
                <a:schemeClr val="accent2"/>
              </a:solidFill>
              <a:round/>
            </a:ln>
            <a:effectLst/>
          </c:spPr>
          <c:marker>
            <c:symbol val="none"/>
          </c:marker>
          <c:dLbls>
            <c:dLbl>
              <c:idx val="0"/>
              <c:layout>
                <c:manualLayout>
                  <c:x val="5.8333333333333334E-2"/>
                  <c:y val="0"/>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F8E-4F03-9BBD-ECEDE268EFE1}"/>
                </c:ext>
              </c:extLst>
            </c:dLbl>
            <c:dLbl>
              <c:idx val="1"/>
              <c:layout>
                <c:manualLayout>
                  <c:x val="-8.3333333333333332E-3"/>
                  <c:y val="4.872106563328561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F8E-4F03-9BBD-ECEDE268EFE1}"/>
                </c:ext>
              </c:extLst>
            </c:dLbl>
            <c:dLbl>
              <c:idx val="2"/>
              <c:layout>
                <c:manualLayout>
                  <c:x val="-1.6666714301763648E-2"/>
                  <c:y val="-0.1142721617077500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F8E-4F03-9BBD-ECEDE268EFE1}"/>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偏差値!$T$34:$V$34</c:f>
              <c:strCache>
                <c:ptCount val="3"/>
                <c:pt idx="0">
                  <c:v>保健師数（人口１万人当たり）</c:v>
                </c:pt>
                <c:pt idx="1">
                  <c:v>20-44歳女性人口1万人当たり産婦人科医師数（主たる診療科）</c:v>
                </c:pt>
                <c:pt idx="2">
                  <c:v>0-9歳児人口1万人当たり小児科医師数（主たる診療科）</c:v>
                </c:pt>
              </c:strCache>
            </c:strRef>
          </c:cat>
          <c:val>
            <c:numRef>
              <c:f>偏差値!$T$36:$V$36</c:f>
              <c:numCache>
                <c:formatCode>0.0</c:formatCode>
                <c:ptCount val="3"/>
                <c:pt idx="0">
                  <c:v>36.442433892286218</c:v>
                </c:pt>
                <c:pt idx="1">
                  <c:v>54.268554877896186</c:v>
                </c:pt>
                <c:pt idx="2">
                  <c:v>54.891724583119938</c:v>
                </c:pt>
              </c:numCache>
            </c:numRef>
          </c:val>
          <c:extLst>
            <c:ext xmlns:c16="http://schemas.microsoft.com/office/drawing/2014/chart" uri="{C3380CC4-5D6E-409C-BE32-E72D297353CC}">
              <c16:uniqueId val="{00000004-6F8E-4F03-9BBD-ECEDE268EFE1}"/>
            </c:ext>
          </c:extLst>
        </c:ser>
        <c:dLbls>
          <c:showLegendKey val="0"/>
          <c:showVal val="1"/>
          <c:showCatName val="0"/>
          <c:showSerName val="0"/>
          <c:showPercent val="0"/>
          <c:showBubbleSize val="0"/>
        </c:dLbls>
        <c:axId val="575920024"/>
        <c:axId val="575921664"/>
      </c:radarChart>
      <c:catAx>
        <c:axId val="5759200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1664"/>
        <c:crosses val="autoZero"/>
        <c:auto val="1"/>
        <c:lblAlgn val="ctr"/>
        <c:lblOffset val="100"/>
        <c:noMultiLvlLbl val="0"/>
      </c:catAx>
      <c:valAx>
        <c:axId val="575921664"/>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75920024"/>
        <c:crosses val="autoZero"/>
        <c:crossBetween val="between"/>
      </c:valAx>
      <c:spPr>
        <a:noFill/>
        <a:ln>
          <a:noFill/>
        </a:ln>
        <a:effectLst/>
      </c:spPr>
    </c:plotArea>
    <c:legend>
      <c:legendPos val="r"/>
      <c:layout>
        <c:manualLayout>
          <c:xMode val="edge"/>
          <c:yMode val="edge"/>
          <c:x val="5.9045608113678712E-2"/>
          <c:y val="6.8252549383044633E-2"/>
          <c:w val="0.32668149510593347"/>
          <c:h val="0.12787617684906585"/>
        </c:manualLayout>
      </c:layout>
      <c:overlay val="0"/>
      <c:spPr>
        <a:noFill/>
        <a:ln>
          <a:solidFill>
            <a:schemeClr val="accent3"/>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1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42</xdr:col>
      <xdr:colOff>38100</xdr:colOff>
      <xdr:row>1</xdr:row>
      <xdr:rowOff>47625</xdr:rowOff>
    </xdr:from>
    <xdr:to>
      <xdr:col>48</xdr:col>
      <xdr:colOff>485042</xdr:colOff>
      <xdr:row>23</xdr:row>
      <xdr:rowOff>118330</xdr:rowOff>
    </xdr:to>
    <xdr:graphicFrame macro="">
      <xdr:nvGraphicFramePr>
        <xdr:cNvPr id="2" name="グラフ 1">
          <a:extLst>
            <a:ext uri="{FF2B5EF4-FFF2-40B4-BE49-F238E27FC236}">
              <a16:creationId xmlns:a16="http://schemas.microsoft.com/office/drawing/2014/main" id="{13856859-2C4E-4A74-AAF4-4A5CC4AF1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38100</xdr:rowOff>
    </xdr:from>
    <xdr:to>
      <xdr:col>6</xdr:col>
      <xdr:colOff>423023</xdr:colOff>
      <xdr:row>23</xdr:row>
      <xdr:rowOff>98892</xdr:rowOff>
    </xdr:to>
    <xdr:graphicFrame macro="">
      <xdr:nvGraphicFramePr>
        <xdr:cNvPr id="3" name="グラフ 2">
          <a:extLst>
            <a:ext uri="{FF2B5EF4-FFF2-40B4-BE49-F238E27FC236}">
              <a16:creationId xmlns:a16="http://schemas.microsoft.com/office/drawing/2014/main" id="{586E8B54-5BEB-4957-88BD-899D6D5879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38100</xdr:colOff>
      <xdr:row>24</xdr:row>
      <xdr:rowOff>19050</xdr:rowOff>
    </xdr:from>
    <xdr:to>
      <xdr:col>48</xdr:col>
      <xdr:colOff>463923</xdr:colOff>
      <xdr:row>46</xdr:row>
      <xdr:rowOff>83205</xdr:rowOff>
    </xdr:to>
    <xdr:graphicFrame macro="">
      <xdr:nvGraphicFramePr>
        <xdr:cNvPr id="4" name="グラフ 3">
          <a:extLst>
            <a:ext uri="{FF2B5EF4-FFF2-40B4-BE49-F238E27FC236}">
              <a16:creationId xmlns:a16="http://schemas.microsoft.com/office/drawing/2014/main" id="{E3BCA657-2BC7-4BA4-9173-6C21A2045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0</xdr:rowOff>
    </xdr:from>
    <xdr:to>
      <xdr:col>6</xdr:col>
      <xdr:colOff>420221</xdr:colOff>
      <xdr:row>46</xdr:row>
      <xdr:rowOff>64155</xdr:rowOff>
    </xdr:to>
    <xdr:graphicFrame macro="">
      <xdr:nvGraphicFramePr>
        <xdr:cNvPr id="5" name="グラフ 4">
          <a:extLst>
            <a:ext uri="{FF2B5EF4-FFF2-40B4-BE49-F238E27FC236}">
              <a16:creationId xmlns:a16="http://schemas.microsoft.com/office/drawing/2014/main" id="{3C62A2B6-BA7F-4CF8-9724-6A32DD52B1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9524</xdr:colOff>
      <xdr:row>1</xdr:row>
      <xdr:rowOff>28574</xdr:rowOff>
    </xdr:from>
    <xdr:to>
      <xdr:col>13</xdr:col>
      <xdr:colOff>476249</xdr:colOff>
      <xdr:row>23</xdr:row>
      <xdr:rowOff>114299</xdr:rowOff>
    </xdr:to>
    <xdr:graphicFrame macro="">
      <xdr:nvGraphicFramePr>
        <xdr:cNvPr id="6" name="グラフ 5">
          <a:extLst>
            <a:ext uri="{FF2B5EF4-FFF2-40B4-BE49-F238E27FC236}">
              <a16:creationId xmlns:a16="http://schemas.microsoft.com/office/drawing/2014/main" id="{A3FE898C-5B89-4055-BCCC-DE6C2BF15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6724</xdr:colOff>
      <xdr:row>1</xdr:row>
      <xdr:rowOff>38100</xdr:rowOff>
    </xdr:from>
    <xdr:to>
      <xdr:col>20</xdr:col>
      <xdr:colOff>428065</xdr:colOff>
      <xdr:row>23</xdr:row>
      <xdr:rowOff>102254</xdr:rowOff>
    </xdr:to>
    <xdr:graphicFrame macro="">
      <xdr:nvGraphicFramePr>
        <xdr:cNvPr id="7" name="グラフ 6">
          <a:extLst>
            <a:ext uri="{FF2B5EF4-FFF2-40B4-BE49-F238E27FC236}">
              <a16:creationId xmlns:a16="http://schemas.microsoft.com/office/drawing/2014/main" id="{FB402801-BB9D-4303-AA99-E0A9DD3E59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23</xdr:row>
      <xdr:rowOff>170329</xdr:rowOff>
    </xdr:from>
    <xdr:to>
      <xdr:col>13</xdr:col>
      <xdr:colOff>425824</xdr:colOff>
      <xdr:row>46</xdr:row>
      <xdr:rowOff>63034</xdr:rowOff>
    </xdr:to>
    <xdr:graphicFrame macro="">
      <xdr:nvGraphicFramePr>
        <xdr:cNvPr id="8" name="グラフ 7">
          <a:extLst>
            <a:ext uri="{FF2B5EF4-FFF2-40B4-BE49-F238E27FC236}">
              <a16:creationId xmlns:a16="http://schemas.microsoft.com/office/drawing/2014/main" id="{BA46FDA5-ED22-48CB-BBA1-DA405BD5E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6724</xdr:colOff>
      <xdr:row>23</xdr:row>
      <xdr:rowOff>170329</xdr:rowOff>
    </xdr:from>
    <xdr:to>
      <xdr:col>20</xdr:col>
      <xdr:colOff>428065</xdr:colOff>
      <xdr:row>46</xdr:row>
      <xdr:rowOff>63034</xdr:rowOff>
    </xdr:to>
    <xdr:graphicFrame macro="">
      <xdr:nvGraphicFramePr>
        <xdr:cNvPr id="9" name="グラフ 8">
          <a:extLst>
            <a:ext uri="{FF2B5EF4-FFF2-40B4-BE49-F238E27FC236}">
              <a16:creationId xmlns:a16="http://schemas.microsoft.com/office/drawing/2014/main" id="{FDA53C6E-D8AA-472D-B100-FC0DA5B2B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28575</xdr:colOff>
      <xdr:row>1</xdr:row>
      <xdr:rowOff>38100</xdr:rowOff>
    </xdr:from>
    <xdr:to>
      <xdr:col>27</xdr:col>
      <xdr:colOff>462242</xdr:colOff>
      <xdr:row>23</xdr:row>
      <xdr:rowOff>98892</xdr:rowOff>
    </xdr:to>
    <xdr:graphicFrame macro="">
      <xdr:nvGraphicFramePr>
        <xdr:cNvPr id="10" name="グラフ 9">
          <a:extLst>
            <a:ext uri="{FF2B5EF4-FFF2-40B4-BE49-F238E27FC236}">
              <a16:creationId xmlns:a16="http://schemas.microsoft.com/office/drawing/2014/main" id="{215431E5-7589-4DBD-AD0D-10697E61D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28</xdr:col>
      <xdr:colOff>5042</xdr:colOff>
      <xdr:row>1</xdr:row>
      <xdr:rowOff>47625</xdr:rowOff>
    </xdr:from>
    <xdr:to>
      <xdr:col>34</xdr:col>
      <xdr:colOff>434788</xdr:colOff>
      <xdr:row>23</xdr:row>
      <xdr:rowOff>108417</xdr:rowOff>
    </xdr:to>
    <xdr:graphicFrame macro="">
      <xdr:nvGraphicFramePr>
        <xdr:cNvPr id="11" name="グラフ 10">
          <a:extLst>
            <a:ext uri="{FF2B5EF4-FFF2-40B4-BE49-F238E27FC236}">
              <a16:creationId xmlns:a16="http://schemas.microsoft.com/office/drawing/2014/main" id="{B52F220F-D1B1-4A3E-85C1-13F685BB4C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35</xdr:col>
      <xdr:colOff>6163</xdr:colOff>
      <xdr:row>1</xdr:row>
      <xdr:rowOff>47625</xdr:rowOff>
    </xdr:from>
    <xdr:to>
      <xdr:col>41</xdr:col>
      <xdr:colOff>435909</xdr:colOff>
      <xdr:row>23</xdr:row>
      <xdr:rowOff>108417</xdr:rowOff>
    </xdr:to>
    <xdr:graphicFrame macro="">
      <xdr:nvGraphicFramePr>
        <xdr:cNvPr id="12" name="グラフ 11">
          <a:extLst>
            <a:ext uri="{FF2B5EF4-FFF2-40B4-BE49-F238E27FC236}">
              <a16:creationId xmlns:a16="http://schemas.microsoft.com/office/drawing/2014/main" id="{E9DFE5ED-3F5C-4C5D-A729-C4938C87FA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21</xdr:col>
      <xdr:colOff>19050</xdr:colOff>
      <xdr:row>23</xdr:row>
      <xdr:rowOff>170329</xdr:rowOff>
    </xdr:from>
    <xdr:to>
      <xdr:col>27</xdr:col>
      <xdr:colOff>452717</xdr:colOff>
      <xdr:row>46</xdr:row>
      <xdr:rowOff>63033</xdr:rowOff>
    </xdr:to>
    <xdr:graphicFrame macro="">
      <xdr:nvGraphicFramePr>
        <xdr:cNvPr id="13" name="グラフ 12">
          <a:extLst>
            <a:ext uri="{FF2B5EF4-FFF2-40B4-BE49-F238E27FC236}">
              <a16:creationId xmlns:a16="http://schemas.microsoft.com/office/drawing/2014/main" id="{FC5CCF65-F450-4F32-AC7E-3A35188F9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27</xdr:col>
      <xdr:colOff>681317</xdr:colOff>
      <xdr:row>24</xdr:row>
      <xdr:rowOff>8404</xdr:rowOff>
    </xdr:from>
    <xdr:to>
      <xdr:col>34</xdr:col>
      <xdr:colOff>425263</xdr:colOff>
      <xdr:row>46</xdr:row>
      <xdr:rowOff>72558</xdr:rowOff>
    </xdr:to>
    <xdr:graphicFrame macro="">
      <xdr:nvGraphicFramePr>
        <xdr:cNvPr id="14" name="グラフ 13">
          <a:extLst>
            <a:ext uri="{FF2B5EF4-FFF2-40B4-BE49-F238E27FC236}">
              <a16:creationId xmlns:a16="http://schemas.microsoft.com/office/drawing/2014/main" id="{BA2E631A-21CC-4B80-8C78-713197A0CF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34</xdr:col>
      <xdr:colOff>672913</xdr:colOff>
      <xdr:row>23</xdr:row>
      <xdr:rowOff>170329</xdr:rowOff>
    </xdr:from>
    <xdr:to>
      <xdr:col>41</xdr:col>
      <xdr:colOff>416859</xdr:colOff>
      <xdr:row>46</xdr:row>
      <xdr:rowOff>63033</xdr:rowOff>
    </xdr:to>
    <xdr:graphicFrame macro="">
      <xdr:nvGraphicFramePr>
        <xdr:cNvPr id="15" name="グラフ 14">
          <a:extLst>
            <a:ext uri="{FF2B5EF4-FFF2-40B4-BE49-F238E27FC236}">
              <a16:creationId xmlns:a16="http://schemas.microsoft.com/office/drawing/2014/main" id="{90C30AB4-0A32-437D-A082-B6BC0E137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72</xdr:row>
      <xdr:rowOff>0</xdr:rowOff>
    </xdr:from>
    <xdr:to>
      <xdr:col>5</xdr:col>
      <xdr:colOff>536331</xdr:colOff>
      <xdr:row>90</xdr:row>
      <xdr:rowOff>20882</xdr:rowOff>
    </xdr:to>
    <xdr:graphicFrame macro="">
      <xdr:nvGraphicFramePr>
        <xdr:cNvPr id="21" name="グラフ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633994</xdr:colOff>
      <xdr:row>72</xdr:row>
      <xdr:rowOff>100853</xdr:rowOff>
    </xdr:from>
    <xdr:to>
      <xdr:col>22</xdr:col>
      <xdr:colOff>128178</xdr:colOff>
      <xdr:row>90</xdr:row>
      <xdr:rowOff>121735</xdr:rowOff>
    </xdr:to>
    <xdr:graphicFrame macro="">
      <xdr:nvGraphicFramePr>
        <xdr:cNvPr id="22" name="グラフ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147431</xdr:colOff>
      <xdr:row>0</xdr:row>
      <xdr:rowOff>84898</xdr:rowOff>
    </xdr:from>
    <xdr:to>
      <xdr:col>15</xdr:col>
      <xdr:colOff>594692</xdr:colOff>
      <xdr:row>18</xdr:row>
      <xdr:rowOff>38929</xdr:rowOff>
    </xdr:to>
    <xdr:graphicFrame macro="">
      <xdr:nvGraphicFramePr>
        <xdr:cNvPr id="4" name="グラフ 3">
          <a:extLst>
            <a:ext uri="{FF2B5EF4-FFF2-40B4-BE49-F238E27FC236}">
              <a16:creationId xmlns:a16="http://schemas.microsoft.com/office/drawing/2014/main" id="{A0ED1BC7-7B2D-4226-8A67-498B7C1588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146188</xdr:colOff>
      <xdr:row>18</xdr:row>
      <xdr:rowOff>95664</xdr:rowOff>
    </xdr:from>
    <xdr:to>
      <xdr:col>15</xdr:col>
      <xdr:colOff>593449</xdr:colOff>
      <xdr:row>35</xdr:row>
      <xdr:rowOff>55907</xdr:rowOff>
    </xdr:to>
    <xdr:graphicFrame macro="">
      <xdr:nvGraphicFramePr>
        <xdr:cNvPr id="8" name="グラフ 7">
          <a:extLst>
            <a:ext uri="{FF2B5EF4-FFF2-40B4-BE49-F238E27FC236}">
              <a16:creationId xmlns:a16="http://schemas.microsoft.com/office/drawing/2014/main" id="{B55564DE-16A6-40D2-AA0F-35EE197C7D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a.cao.go.jp/shichoson_map/?data=7&amp;year=2018" TargetMode="External"/><Relationship Id="rId13" Type="http://schemas.openxmlformats.org/officeDocument/2006/relationships/hyperlink" Target="https://www.mhlw.go.jp/stf/seisakunitsuite/bunya/kodomo/kodomo_kosodate/kosodate/index.html" TargetMode="External"/><Relationship Id="rId18" Type="http://schemas.openxmlformats.org/officeDocument/2006/relationships/hyperlink" Target="https://www.e-stat.go.jp/stat-search/files?page=1&amp;layout=datalist&amp;toukei=00200521&amp;tstat=000001011777&amp;cycle=0&amp;tclass1=000001011806" TargetMode="External"/><Relationship Id="rId26" Type="http://schemas.openxmlformats.org/officeDocument/2006/relationships/hyperlink" Target="https://www.e-stat.go.jp/stat-search/files?page=1&amp;query=%E5%8C%BB%E7%99%82%E6%96%BD%E8%A8%AD%E5%BE%93%E4%BA%8B%E5%8C%BB%E5%B8%AB%E6%95%B0%20%E4%BA%8C%E6%AC%A1%E5%8C%BB%E7%99%82%E5%9C%8F%20%E5%B8%82%E5%8C%BA%E7%94%BA%E6%9D%91&amp;layout=dataset&amp;year=20160&amp;stat_infid=000031655193&amp;metadata=1&amp;data=1" TargetMode="External"/><Relationship Id="rId3" Type="http://schemas.openxmlformats.org/officeDocument/2006/relationships/hyperlink" Target="http://www.soumu.go.jp/iken/shisetsu/index.html" TargetMode="External"/><Relationship Id="rId21" Type="http://schemas.openxmlformats.org/officeDocument/2006/relationships/hyperlink" Target="https://www.e-stat.go.jp/stat-search/files?page=1&amp;toukei=00200522&amp;tstat=000001063455&amp;cycle=0&amp;tclass1=000001063456&amp;tclass2=000001066782" TargetMode="External"/><Relationship Id="rId34" Type="http://schemas.openxmlformats.org/officeDocument/2006/relationships/hyperlink" Target="https://www.e-stat.go.jp/stat-search/database?page=1&amp;query=%E4%BD%8F%E5%B1%85%E3%81%AE%E7%8A%B6%E6%85%8B%20%E3%81%86%E3%81%A1%E4%BD%8F%E5%AE%85%E3%81%AB%E4%BD%8F%E3%82%80%E4%B8%80%E8%88%AC%E4%B8%96%E5%B8%AF%20%E4%B8%80%E6%88%B8%E5%BB%BA%E3%81%A6%E3%80%80%E5%85%A8%E5%9B%BD%E3%80%80%E5%B8%82%E5%8C%BA%E7%94%BA%E6%9D%91&amp;layout=dataset&amp;statdisp_id=0003154940&amp;metadata=1&amp;data=1" TargetMode="External"/><Relationship Id="rId7" Type="http://schemas.openxmlformats.org/officeDocument/2006/relationships/hyperlink" Target="https://www.mhlw.go.jp/stf/seisakunitsuite/bunya/kodomo/kodomo_kosodate/jisedai/kijuntekigou/index.html" TargetMode="External"/><Relationship Id="rId12" Type="http://schemas.openxmlformats.org/officeDocument/2006/relationships/hyperlink" Target="https://www.e-stat.go.jp/stat-search/files?page=1&amp;layout=datalist&amp;toukei=00200241&amp;tstat=000001039591&amp;cycle=7&amp;year=20190&amp;month=0&amp;tclass1=000001039601&amp;result_back=1" TargetMode="External"/><Relationship Id="rId17" Type="http://schemas.openxmlformats.org/officeDocument/2006/relationships/hyperlink" Target="https://www.e-stat.go.jp/stat-search/files?page=1&amp;layout=datalist&amp;toukei=00200553&amp;tstat=000001095895&amp;cycle=0&amp;tclass1=000001116497&amp;tclass2=000001116502" TargetMode="External"/><Relationship Id="rId25" Type="http://schemas.openxmlformats.org/officeDocument/2006/relationships/hyperlink" Target="https://www.e-stat.go.jp/stat-search/files?page=1&amp;layout=datalist&amp;toukei=00200502&amp;tstat=000001130275&amp;cycle=0&amp;year=20190&amp;month=0&amp;tclass1=000001130276" TargetMode="External"/><Relationship Id="rId33" Type="http://schemas.openxmlformats.org/officeDocument/2006/relationships/hyperlink" Target="https://www.e-stat.go.jp/stat-search/database?page=1&amp;query=%E5%BE%93%E6%A5%AD%E4%B8%8A%E3%81%AE%E5%9C%B0%E4%BD%8D(8%E5%8C%BA%E5%88%86)%E3%80%80%E7%94%B7%E5%A5%B3%E5%88%A515%E6%AD%B3%E4%BB%A5%E4%B8%8A%E5%B0%B1%E6%A5%AD%E8%80%85%E6%95%B0%E3%80%80%E5%85%A8%E5%9B%BD%E3%80%80%E9%83%BD%E9%81%93%E5%BA%9C%E7%9C%8C%E3%80%80%E5%B8%82%E5%8C%BA%E7%94%BA%E6%9D%91%20&amp;sort=tstat_name%20asc&amp;layout=dataset&amp;toukei=00200521&amp;year=20150&amp;statdisp_id=0003174863&amp;metadata=1&amp;data=1" TargetMode="External"/><Relationship Id="rId2" Type="http://schemas.openxmlformats.org/officeDocument/2006/relationships/hyperlink" Target="https://www.e-stat.go.jp/stat-search/files?page=1&amp;layout=datalist&amp;toukei=00200241&amp;tstat=000001039591&amp;cycle=7&amp;year=20150&amp;month=0&amp;tclass1=000001039601&amp;result_back=1" TargetMode="External"/><Relationship Id="rId16" Type="http://schemas.openxmlformats.org/officeDocument/2006/relationships/hyperlink" Target="https://www.e-stat.go.jp/stat-search/files?page=1&amp;layout=datalist&amp;toukei=00200553&amp;tstat=000001095895&amp;cycle=0&amp;tclass1=000001116497&amp;tclass2=000001116502" TargetMode="External"/><Relationship Id="rId20" Type="http://schemas.openxmlformats.org/officeDocument/2006/relationships/hyperlink" Target="https://www.npo-homepage.go.jp/npoportal/search" TargetMode="External"/><Relationship Id="rId29" Type="http://schemas.openxmlformats.org/officeDocument/2006/relationships/hyperlink" Target="https://www.e-stat.go.jp/stat-search/files?page=1&amp;layout=datalist&amp;toukei=00200553&amp;tstat=000001095895&amp;cycle=0&amp;tclass1=000001106256&amp;tclass2=000001107036&amp;tclass3=000001114545" TargetMode="External"/><Relationship Id="rId1" Type="http://schemas.openxmlformats.org/officeDocument/2006/relationships/hyperlink" Target="https://www.e-stat.go.jp/dbview?sid=0003174584" TargetMode="External"/><Relationship Id="rId6" Type="http://schemas.openxmlformats.org/officeDocument/2006/relationships/hyperlink" Target="https://www.e-stat.go.jp/dbview?sid=0003155109" TargetMode="External"/><Relationship Id="rId11" Type="http://schemas.openxmlformats.org/officeDocument/2006/relationships/hyperlink" Target="https://www.e-stat.go.jp/stat-search/files?page=1&amp;layout=datalist&amp;toukei=00200241&amp;tstat=000001039591&amp;cycle=7&amp;year=20170&amp;month=0&amp;tclass1=000001039601&amp;cycle_facet=tclass1%3Acycle" TargetMode="External"/><Relationship Id="rId24" Type="http://schemas.openxmlformats.org/officeDocument/2006/relationships/hyperlink" Target="https://www.e-stat.go.jp/stat-search/files?page=1&amp;toukei=00200521&amp;tstat=000001080615&amp;cycle=0&amp;tclass1=000001095955&amp;tclass2=000001095956" TargetMode="External"/><Relationship Id="rId32" Type="http://schemas.openxmlformats.org/officeDocument/2006/relationships/hyperlink" Target="https://www.e-stat.go.jp/stat-search/files?page=1&amp;query=%E4%BD%8F%E6%B0%91%E5%9F%BA%E6%9C%AC%E5%8F%B0%E5%B8%B3%E3%81%AB%E5%9F%BA%E3%81%A5%E3%81%8F%E4%BA%BA%E5%8F%A3%E3%80%81%E4%BA%BA%E5%8F%A3%E5%8B%95%E6%85%8B%E5%8F%8A%E3%81%B3%E4%B8%96%E5%B8%AF%E6%95%B0%E8%AA%BF%E6%9F%BB%20&amp;layout=dataset&amp;stat_infid=000031598539&amp;metadata=1&amp;data=1" TargetMode="External"/><Relationship Id="rId5" Type="http://schemas.openxmlformats.org/officeDocument/2006/relationships/hyperlink" Target="https://www.e-stat.go.jp/stat-search/files?page=1&amp;layout=datalist&amp;toukei=00450471&amp;tstat=000001035128&amp;cycle=7&amp;tclass1=000001038888&amp;tclass2=000001049578" TargetMode="External"/><Relationship Id="rId15" Type="http://schemas.openxmlformats.org/officeDocument/2006/relationships/hyperlink" Target="https://www.e-stat.go.jp/stat-search/files?page=1&amp;layout=datalist&amp;toukei=00200553&amp;tstat=000001095895&amp;cycle=0&amp;tclass1=000001116497&amp;tclass2=000001116502" TargetMode="External"/><Relationship Id="rId23" Type="http://schemas.openxmlformats.org/officeDocument/2006/relationships/hyperlink" Target="https://www.e-stat.go.jp/stat-search/files?page=1&amp;toukei=00200521&amp;tstat=000001080615&amp;cycle=0&amp;tclass1=000001095955&amp;tclass2=000001095956" TargetMode="External"/><Relationship Id="rId28" Type="http://schemas.openxmlformats.org/officeDocument/2006/relationships/hyperlink" Target="http://www.gender.go.jp/research/kenkyu/suishinjokyo/2019/shikuchoson.html" TargetMode="External"/><Relationship Id="rId36" Type="http://schemas.openxmlformats.org/officeDocument/2006/relationships/printerSettings" Target="../printerSettings/printerSettings6.bin"/><Relationship Id="rId10" Type="http://schemas.openxmlformats.org/officeDocument/2006/relationships/hyperlink" Target="https://www.mhlw.go.jp/stf/houdou/0000176137_00009.html" TargetMode="External"/><Relationship Id="rId19" Type="http://schemas.openxmlformats.org/officeDocument/2006/relationships/hyperlink" Target="https://www.e-stat.go.jp/stat-search/files?page=1&amp;layout=datalist&amp;toukei=00200521&amp;tstat=000001039448&amp;cycle=0&amp;tclass1=000001045009&amp;tclass2=000001046265" TargetMode="External"/><Relationship Id="rId31" Type="http://schemas.openxmlformats.org/officeDocument/2006/relationships/hyperlink" Target="https://www.e-stat.go.jp/stat-search/files?page=1&amp;query=%E4%BD%8F%E6%B0%91%E5%9F%BA%E6%9C%AC%E5%8F%B0%E5%B8%B3%E3%81%AB%E5%9F%BA%E3%81%A5%E3%81%8F%E4%BA%BA%E5%8F%A3%E3%80%81%E4%BA%BA%E5%8F%A3%E5%8B%95%E6%85%8B%E5%8F%8A%E3%81%B3%E4%B8%96%E5%B8%AF%E6%95%B0%E8%AA%BF%E6%9F%BB%20&amp;layout=dataset&amp;stat_infid=000031598539&amp;metadata=1&amp;data=1" TargetMode="External"/><Relationship Id="rId4" Type="http://schemas.openxmlformats.org/officeDocument/2006/relationships/hyperlink" Target="https://www.e-stat.go.jp/stat-search/files?page=1&amp;layout=datalist&amp;toukei=00200502&amp;tstat=000001130275&amp;cycle=0&amp;tclass1=000001130276&amp;result_page=1" TargetMode="External"/><Relationship Id="rId9" Type="http://schemas.openxmlformats.org/officeDocument/2006/relationships/hyperlink" Target="https://www.e-stat.go.jp/stat-search/files?page=1&amp;query=%E5%8C%BB%E7%99%82%E6%96%BD%E8%A8%AD%E5%BE%93%E4%BA%8B%E5%8C%BB%E5%B8%AB%E6%95%B0%20%E4%BA%8C%E6%AC%A1%E5%8C%BB%E7%99%82%E5%9C%8F%20%E5%B8%82%E5%8C%BA%E7%94%BA%E6%9D%91&amp;layout=dataset&amp;year=20160&amp;stat_infid=000031655193&amp;metadata=1&amp;data=1" TargetMode="External"/><Relationship Id="rId14" Type="http://schemas.openxmlformats.org/officeDocument/2006/relationships/hyperlink" Target="https://www.e-stat.go.jp/stat-search/files?page=1&amp;layout=datalist&amp;toukei=00450041&amp;tstat=000001030513&amp;cycle=7&amp;tclass1=000001118355&amp;tclass2=000001118360&amp;tclass3=000001118361" TargetMode="External"/><Relationship Id="rId22" Type="http://schemas.openxmlformats.org/officeDocument/2006/relationships/hyperlink" Target="https://www.e-stat.go.jp/stat-search/files?page=1&amp;toukei=00200521&amp;tstat=000001080615&amp;cycle=0&amp;tclass1=000001089055" TargetMode="External"/><Relationship Id="rId27" Type="http://schemas.openxmlformats.org/officeDocument/2006/relationships/hyperlink" Target="https://www.e-stat.go.jp/stat-search/files?page=1&amp;toukei=00200521&amp;tstat=000001080615&amp;cycle=0&amp;tclass1=000001095955&amp;tclass2=000001095956" TargetMode="External"/><Relationship Id="rId30" Type="http://schemas.openxmlformats.org/officeDocument/2006/relationships/hyperlink" Target="https://www.e-stat.go.jp/stat-search/files?page=1&amp;layout=datalist&amp;toukei=00200241&amp;tstat=000001039591&amp;cycle=7&amp;year=20180&amp;month=0&amp;tclass1=000001039601&amp;cycle_facet=tclass1%3Acycle" TargetMode="External"/><Relationship Id="rId35" Type="http://schemas.openxmlformats.org/officeDocument/2006/relationships/hyperlink" Target="http://www.soumu.go.jp/main_sosiki/jichi_zeisei/czaisei/czaisei_seido/ichiran09_1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tabSelected="1" view="pageBreakPreview" zoomScale="70" zoomScaleNormal="70" zoomScaleSheetLayoutView="70" workbookViewId="0">
      <pane xSplit="2" ySplit="4" topLeftCell="C5" activePane="bottomRight" state="frozen"/>
      <selection activeCell="G4" sqref="G4"/>
      <selection pane="topRight" activeCell="G4" sqref="G4"/>
      <selection pane="bottomLeft" activeCell="G4" sqref="G4"/>
      <selection pane="bottomRight" activeCell="C36" sqref="C36"/>
    </sheetView>
  </sheetViews>
  <sheetFormatPr defaultColWidth="8.88671875" defaultRowHeight="13.2"/>
  <cols>
    <col min="1" max="1" width="6.44140625" style="1" bestFit="1" customWidth="1"/>
    <col min="2" max="2" width="12.33203125" style="2" customWidth="1"/>
    <col min="3" max="4" width="8" style="1" customWidth="1"/>
    <col min="5" max="7" width="8" style="30" customWidth="1"/>
    <col min="8" max="40" width="8" style="1" customWidth="1"/>
    <col min="41" max="16384" width="8.88671875" style="1"/>
  </cols>
  <sheetData>
    <row r="1" spans="1:40">
      <c r="A1" s="33" t="s">
        <v>74</v>
      </c>
    </row>
    <row r="2" spans="1:40" s="31" customFormat="1" ht="10.8">
      <c r="B2" s="66"/>
      <c r="C2" s="32" t="s">
        <v>295</v>
      </c>
      <c r="D2" s="67"/>
      <c r="E2" s="67"/>
      <c r="F2" s="67"/>
      <c r="G2" s="67"/>
      <c r="H2" s="67"/>
      <c r="I2" s="67"/>
      <c r="J2" s="67"/>
      <c r="K2" s="68"/>
      <c r="L2" s="32" t="s">
        <v>296</v>
      </c>
      <c r="M2" s="67"/>
      <c r="N2" s="67"/>
      <c r="O2" s="68"/>
      <c r="P2" s="32" t="s">
        <v>297</v>
      </c>
      <c r="Q2" s="67"/>
      <c r="R2" s="67"/>
      <c r="S2" s="68"/>
      <c r="T2" s="32" t="s">
        <v>298</v>
      </c>
      <c r="U2" s="67"/>
      <c r="V2" s="68"/>
      <c r="W2" s="32" t="s">
        <v>299</v>
      </c>
      <c r="X2" s="67"/>
      <c r="Y2" s="69"/>
      <c r="Z2" s="67"/>
      <c r="AA2" s="67"/>
      <c r="AB2" s="68"/>
      <c r="AC2" s="32" t="s">
        <v>300</v>
      </c>
      <c r="AD2" s="67"/>
      <c r="AE2" s="67"/>
      <c r="AF2" s="67"/>
      <c r="AG2" s="67"/>
      <c r="AH2" s="67"/>
      <c r="AI2" s="68"/>
      <c r="AJ2" s="32" t="s">
        <v>301</v>
      </c>
      <c r="AK2" s="67"/>
      <c r="AL2" s="67"/>
      <c r="AM2" s="67"/>
      <c r="AN2" s="68"/>
    </row>
    <row r="3" spans="1:40" s="54" customFormat="1" ht="10.8">
      <c r="B3" s="70" t="s">
        <v>0</v>
      </c>
      <c r="C3" s="70" t="s">
        <v>142</v>
      </c>
      <c r="D3" s="70" t="s">
        <v>143</v>
      </c>
      <c r="E3" s="70" t="s">
        <v>144</v>
      </c>
      <c r="F3" s="70" t="s">
        <v>145</v>
      </c>
      <c r="G3" s="70" t="s">
        <v>146</v>
      </c>
      <c r="H3" s="70" t="s">
        <v>302</v>
      </c>
      <c r="I3" s="70" t="s">
        <v>303</v>
      </c>
      <c r="J3" s="70" t="s">
        <v>304</v>
      </c>
      <c r="K3" s="70" t="s">
        <v>305</v>
      </c>
      <c r="L3" s="70" t="s">
        <v>147</v>
      </c>
      <c r="M3" s="70" t="s">
        <v>148</v>
      </c>
      <c r="N3" s="70" t="s">
        <v>149</v>
      </c>
      <c r="O3" s="70" t="s">
        <v>150</v>
      </c>
      <c r="P3" s="70" t="s">
        <v>151</v>
      </c>
      <c r="Q3" s="70" t="s">
        <v>152</v>
      </c>
      <c r="R3" s="70" t="s">
        <v>153</v>
      </c>
      <c r="S3" s="70" t="s">
        <v>154</v>
      </c>
      <c r="T3" s="70" t="s">
        <v>155</v>
      </c>
      <c r="U3" s="70" t="s">
        <v>156</v>
      </c>
      <c r="V3" s="70" t="s">
        <v>157</v>
      </c>
      <c r="W3" s="70" t="s">
        <v>158</v>
      </c>
      <c r="X3" s="70" t="s">
        <v>159</v>
      </c>
      <c r="Y3" s="70" t="s">
        <v>160</v>
      </c>
      <c r="Z3" s="70" t="s">
        <v>306</v>
      </c>
      <c r="AA3" s="70" t="s">
        <v>307</v>
      </c>
      <c r="AB3" s="70" t="s">
        <v>308</v>
      </c>
      <c r="AC3" s="70" t="s">
        <v>161</v>
      </c>
      <c r="AD3" s="70" t="s">
        <v>162</v>
      </c>
      <c r="AE3" s="70" t="s">
        <v>163</v>
      </c>
      <c r="AF3" s="70" t="s">
        <v>164</v>
      </c>
      <c r="AG3" s="70" t="s">
        <v>165</v>
      </c>
      <c r="AH3" s="70" t="s">
        <v>166</v>
      </c>
      <c r="AI3" s="70" t="s">
        <v>309</v>
      </c>
      <c r="AJ3" s="70" t="s">
        <v>167</v>
      </c>
      <c r="AK3" s="70" t="s">
        <v>168</v>
      </c>
      <c r="AL3" s="70" t="s">
        <v>169</v>
      </c>
      <c r="AM3" s="70" t="s">
        <v>170</v>
      </c>
      <c r="AN3" s="70" t="s">
        <v>171</v>
      </c>
    </row>
    <row r="4" spans="1:40" s="63" customFormat="1" ht="69" customHeight="1">
      <c r="B4" s="163" t="s">
        <v>1</v>
      </c>
      <c r="C4" s="57" t="s">
        <v>76</v>
      </c>
      <c r="D4" s="57" t="s">
        <v>109</v>
      </c>
      <c r="E4" s="57" t="s">
        <v>110</v>
      </c>
      <c r="F4" s="57" t="s">
        <v>284</v>
      </c>
      <c r="G4" s="57" t="s">
        <v>111</v>
      </c>
      <c r="H4" s="57" t="s">
        <v>112</v>
      </c>
      <c r="I4" s="58" t="s">
        <v>113</v>
      </c>
      <c r="J4" s="191" t="s">
        <v>114</v>
      </c>
      <c r="K4" s="57" t="s">
        <v>115</v>
      </c>
      <c r="L4" s="57" t="s">
        <v>83</v>
      </c>
      <c r="M4" s="57" t="s">
        <v>7</v>
      </c>
      <c r="N4" s="57" t="s">
        <v>34</v>
      </c>
      <c r="O4" s="80" t="s">
        <v>33</v>
      </c>
      <c r="P4" s="57" t="s">
        <v>90</v>
      </c>
      <c r="Q4" s="57" t="s">
        <v>116</v>
      </c>
      <c r="R4" s="57" t="s">
        <v>117</v>
      </c>
      <c r="S4" s="57" t="s">
        <v>118</v>
      </c>
      <c r="T4" s="57" t="s">
        <v>119</v>
      </c>
      <c r="U4" s="80" t="s">
        <v>120</v>
      </c>
      <c r="V4" s="80" t="s">
        <v>121</v>
      </c>
      <c r="W4" s="45" t="s">
        <v>125</v>
      </c>
      <c r="X4" s="81" t="s">
        <v>128</v>
      </c>
      <c r="Y4" s="45" t="s">
        <v>122</v>
      </c>
      <c r="Z4" s="45" t="s">
        <v>5</v>
      </c>
      <c r="AA4" s="57" t="s">
        <v>123</v>
      </c>
      <c r="AB4" s="45" t="s">
        <v>97</v>
      </c>
      <c r="AC4" s="57" t="s">
        <v>6</v>
      </c>
      <c r="AD4" s="45" t="s">
        <v>95</v>
      </c>
      <c r="AE4" s="57" t="s">
        <v>96</v>
      </c>
      <c r="AF4" s="45" t="s">
        <v>52</v>
      </c>
      <c r="AG4" s="45" t="s">
        <v>43</v>
      </c>
      <c r="AH4" s="45" t="s">
        <v>141</v>
      </c>
      <c r="AI4" s="81" t="s">
        <v>30</v>
      </c>
      <c r="AJ4" s="45" t="s">
        <v>251</v>
      </c>
      <c r="AK4" s="45" t="s">
        <v>20</v>
      </c>
      <c r="AL4" s="45" t="s">
        <v>91</v>
      </c>
      <c r="AM4" s="45" t="s">
        <v>92</v>
      </c>
      <c r="AN4" s="57" t="s">
        <v>82</v>
      </c>
    </row>
    <row r="5" spans="1:40" s="63" customFormat="1" ht="10.8">
      <c r="B5" s="160"/>
      <c r="C5" s="62" t="s">
        <v>106</v>
      </c>
      <c r="D5" s="62" t="s">
        <v>107</v>
      </c>
      <c r="E5" s="62" t="s">
        <v>107</v>
      </c>
      <c r="F5" s="62" t="s">
        <v>107</v>
      </c>
      <c r="G5" s="62" t="s">
        <v>107</v>
      </c>
      <c r="H5" s="62" t="s">
        <v>107</v>
      </c>
      <c r="I5" s="62" t="s">
        <v>107</v>
      </c>
      <c r="J5" s="64" t="s">
        <v>108</v>
      </c>
      <c r="K5" s="62" t="s">
        <v>107</v>
      </c>
      <c r="L5" s="62"/>
      <c r="M5" s="62"/>
      <c r="N5" s="62"/>
      <c r="O5" s="62"/>
      <c r="P5" s="62"/>
      <c r="Q5" s="64" t="s">
        <v>108</v>
      </c>
      <c r="R5" s="62" t="s">
        <v>107</v>
      </c>
      <c r="S5" s="62" t="s">
        <v>107</v>
      </c>
      <c r="T5" s="62" t="s">
        <v>107</v>
      </c>
      <c r="U5" s="62" t="s">
        <v>107</v>
      </c>
      <c r="V5" s="62" t="s">
        <v>107</v>
      </c>
      <c r="W5" s="64" t="s">
        <v>108</v>
      </c>
      <c r="X5" s="64" t="s">
        <v>108</v>
      </c>
      <c r="Y5" s="64" t="s">
        <v>108</v>
      </c>
      <c r="Z5" s="64"/>
      <c r="AA5" s="64" t="s">
        <v>108</v>
      </c>
      <c r="AB5" s="64" t="s">
        <v>108</v>
      </c>
      <c r="AC5" s="62"/>
      <c r="AD5" s="64"/>
      <c r="AE5" s="62"/>
      <c r="AF5" s="64"/>
      <c r="AG5" s="64"/>
      <c r="AH5" s="61"/>
      <c r="AI5" s="64" t="s">
        <v>280</v>
      </c>
      <c r="AJ5" s="64"/>
      <c r="AK5" s="64"/>
      <c r="AL5" s="64"/>
      <c r="AM5" s="64"/>
      <c r="AN5" s="62"/>
    </row>
    <row r="6" spans="1:40" s="5" customFormat="1" ht="10.8">
      <c r="B6" s="4" t="s">
        <v>2</v>
      </c>
      <c r="C6" s="4" t="s">
        <v>10</v>
      </c>
      <c r="D6" s="4" t="s">
        <v>11</v>
      </c>
      <c r="E6" s="4" t="s">
        <v>11</v>
      </c>
      <c r="F6" s="4" t="s">
        <v>11</v>
      </c>
      <c r="G6" s="4" t="s">
        <v>11</v>
      </c>
      <c r="H6" s="4" t="s">
        <v>11</v>
      </c>
      <c r="I6" s="4" t="s">
        <v>12</v>
      </c>
      <c r="J6" s="4" t="s">
        <v>104</v>
      </c>
      <c r="K6" s="4" t="s">
        <v>12</v>
      </c>
      <c r="L6" s="4" t="s">
        <v>8</v>
      </c>
      <c r="M6" s="4" t="s">
        <v>8</v>
      </c>
      <c r="N6" s="4" t="s">
        <v>8</v>
      </c>
      <c r="O6" s="4" t="s">
        <v>8</v>
      </c>
      <c r="P6" s="4" t="s">
        <v>13</v>
      </c>
      <c r="Q6" s="4" t="s">
        <v>63</v>
      </c>
      <c r="R6" s="4" t="s">
        <v>16</v>
      </c>
      <c r="S6" s="4" t="s">
        <v>15</v>
      </c>
      <c r="T6" s="4" t="s">
        <v>14</v>
      </c>
      <c r="U6" s="4" t="s">
        <v>64</v>
      </c>
      <c r="V6" s="4" t="s">
        <v>64</v>
      </c>
      <c r="W6" s="4" t="s">
        <v>127</v>
      </c>
      <c r="X6" s="4" t="s">
        <v>127</v>
      </c>
      <c r="Y6" s="4" t="s">
        <v>63</v>
      </c>
      <c r="Z6" s="4" t="s">
        <v>8</v>
      </c>
      <c r="AA6" s="4" t="s">
        <v>35</v>
      </c>
      <c r="AB6" s="4" t="s">
        <v>8</v>
      </c>
      <c r="AC6" s="4" t="s">
        <v>10</v>
      </c>
      <c r="AD6" s="4" t="s">
        <v>8</v>
      </c>
      <c r="AE6" s="4" t="s">
        <v>8</v>
      </c>
      <c r="AF6" s="4" t="s">
        <v>8</v>
      </c>
      <c r="AG6" s="4" t="s">
        <v>8</v>
      </c>
      <c r="AH6" s="4" t="s">
        <v>8</v>
      </c>
      <c r="AI6" s="4" t="s">
        <v>8</v>
      </c>
      <c r="AJ6" s="4" t="s">
        <v>8</v>
      </c>
      <c r="AK6" s="4" t="s">
        <v>9</v>
      </c>
      <c r="AL6" s="4" t="s">
        <v>51</v>
      </c>
      <c r="AM6" s="4" t="s">
        <v>50</v>
      </c>
      <c r="AN6" s="4" t="s">
        <v>8</v>
      </c>
    </row>
    <row r="7" spans="1:40" s="5" customFormat="1" ht="10.8">
      <c r="B7" s="4" t="s">
        <v>3</v>
      </c>
      <c r="C7" s="8">
        <v>42004</v>
      </c>
      <c r="D7" s="8">
        <v>42522</v>
      </c>
      <c r="E7" s="8">
        <v>42522</v>
      </c>
      <c r="F7" s="8">
        <v>42522</v>
      </c>
      <c r="G7" s="8">
        <v>42522</v>
      </c>
      <c r="H7" s="8">
        <v>41821</v>
      </c>
      <c r="I7" s="8">
        <v>43190</v>
      </c>
      <c r="J7" s="8">
        <v>43586</v>
      </c>
      <c r="K7" s="8">
        <v>42825</v>
      </c>
      <c r="L7" s="8">
        <v>42278</v>
      </c>
      <c r="M7" s="8">
        <v>40452</v>
      </c>
      <c r="N7" s="8">
        <v>42278</v>
      </c>
      <c r="O7" s="8">
        <v>42278</v>
      </c>
      <c r="P7" s="8">
        <v>43009</v>
      </c>
      <c r="Q7" s="8">
        <v>43646</v>
      </c>
      <c r="R7" s="8">
        <v>43374</v>
      </c>
      <c r="S7" s="4" t="s">
        <v>45</v>
      </c>
      <c r="T7" s="8">
        <v>43221</v>
      </c>
      <c r="U7" s="8">
        <v>42735</v>
      </c>
      <c r="V7" s="8">
        <v>42735</v>
      </c>
      <c r="W7" s="4" t="s">
        <v>29</v>
      </c>
      <c r="X7" s="8">
        <v>43009</v>
      </c>
      <c r="Y7" s="8">
        <v>43647</v>
      </c>
      <c r="Z7" s="8">
        <v>43221</v>
      </c>
      <c r="AA7" s="8">
        <v>43556</v>
      </c>
      <c r="AB7" s="21" t="s">
        <v>28</v>
      </c>
      <c r="AC7" s="8">
        <v>41548</v>
      </c>
      <c r="AD7" s="8">
        <v>42278</v>
      </c>
      <c r="AE7" s="8">
        <v>42278</v>
      </c>
      <c r="AF7" s="8">
        <v>42278</v>
      </c>
      <c r="AG7" s="4" t="s">
        <v>29</v>
      </c>
      <c r="AH7" s="8">
        <v>43556</v>
      </c>
      <c r="AI7" s="8">
        <v>43646</v>
      </c>
      <c r="AJ7" s="8">
        <v>42278</v>
      </c>
      <c r="AK7" s="8">
        <v>43282</v>
      </c>
      <c r="AL7" s="8">
        <v>42278</v>
      </c>
      <c r="AM7" s="8">
        <v>42278</v>
      </c>
      <c r="AN7" s="8">
        <v>42278</v>
      </c>
    </row>
    <row r="8" spans="1:40" s="87" customFormat="1" ht="86.4">
      <c r="B8" s="131" t="s">
        <v>4</v>
      </c>
      <c r="C8" s="56" t="s">
        <v>140</v>
      </c>
      <c r="D8" s="56" t="s">
        <v>48</v>
      </c>
      <c r="E8" s="57" t="s">
        <v>67</v>
      </c>
      <c r="F8" s="57" t="s">
        <v>67</v>
      </c>
      <c r="G8" s="57" t="s">
        <v>67</v>
      </c>
      <c r="H8" s="56" t="s">
        <v>140</v>
      </c>
      <c r="I8" s="56" t="s">
        <v>140</v>
      </c>
      <c r="J8" s="56" t="s">
        <v>140</v>
      </c>
      <c r="K8" s="56" t="s">
        <v>26</v>
      </c>
      <c r="L8" s="56" t="s">
        <v>17</v>
      </c>
      <c r="M8" s="56" t="s">
        <v>17</v>
      </c>
      <c r="N8" s="56" t="s">
        <v>36</v>
      </c>
      <c r="O8" s="56" t="s">
        <v>17</v>
      </c>
      <c r="P8" s="56" t="s">
        <v>140</v>
      </c>
      <c r="Q8" s="132" t="s">
        <v>53</v>
      </c>
      <c r="R8" s="56" t="s">
        <v>140</v>
      </c>
      <c r="S8" s="56" t="s">
        <v>140</v>
      </c>
      <c r="T8" s="56" t="s">
        <v>27</v>
      </c>
      <c r="U8" s="56" t="s">
        <v>37</v>
      </c>
      <c r="V8" s="56" t="s">
        <v>37</v>
      </c>
      <c r="W8" s="56" t="s">
        <v>126</v>
      </c>
      <c r="X8" s="56" t="s">
        <v>130</v>
      </c>
      <c r="Y8" s="56" t="s">
        <v>140</v>
      </c>
      <c r="Z8" s="56" t="s">
        <v>140</v>
      </c>
      <c r="AA8" s="56" t="s">
        <v>72</v>
      </c>
      <c r="AB8" s="56" t="s">
        <v>140</v>
      </c>
      <c r="AC8" s="56" t="s">
        <v>19</v>
      </c>
      <c r="AD8" s="56" t="s">
        <v>17</v>
      </c>
      <c r="AE8" s="56" t="s">
        <v>17</v>
      </c>
      <c r="AF8" s="132" t="s">
        <v>17</v>
      </c>
      <c r="AG8" s="132" t="s">
        <v>61</v>
      </c>
      <c r="AH8" s="190" t="s">
        <v>249</v>
      </c>
      <c r="AI8" s="56" t="s">
        <v>32</v>
      </c>
      <c r="AJ8" s="56" t="s">
        <v>17</v>
      </c>
      <c r="AK8" s="56" t="s">
        <v>18</v>
      </c>
      <c r="AL8" s="132" t="s">
        <v>38</v>
      </c>
      <c r="AM8" s="132" t="s">
        <v>38</v>
      </c>
      <c r="AN8" s="56" t="s">
        <v>17</v>
      </c>
    </row>
    <row r="9" spans="1:40">
      <c r="A9" s="3"/>
      <c r="B9" s="3" t="s">
        <v>139</v>
      </c>
      <c r="C9" s="16">
        <f>元データ!C9</f>
        <v>17.7</v>
      </c>
      <c r="D9" s="14">
        <f>元データ!D9/元データ!BJ9*10000</f>
        <v>1.2748926368504137</v>
      </c>
      <c r="E9" s="23">
        <f>元データ!E9/元データ!BJ9*10000</f>
        <v>7.0405587754154864</v>
      </c>
      <c r="F9" s="23">
        <f>元データ!F9/元データ!BJ9*10000</f>
        <v>47.221163790757174</v>
      </c>
      <c r="G9" s="23">
        <f>元データ!G9/元データ!BJ9*10000</f>
        <v>4.3725952516695363</v>
      </c>
      <c r="H9" s="14">
        <f>元データ!H9/元データ!BI9*10000</f>
        <v>2.8771794809792501</v>
      </c>
      <c r="I9" s="47">
        <f>元データ!I9/元データ!BK9</f>
        <v>180.50239299529744</v>
      </c>
      <c r="J9" s="47">
        <f>元データ!J9/元データ!K9*10000</f>
        <v>9.4968621192688403</v>
      </c>
      <c r="K9" s="14">
        <f>元データ!L9/元データ!BJ9</f>
        <v>7.594552985397466</v>
      </c>
      <c r="L9" s="14">
        <f>元データ!M9/元データ!N9*100</f>
        <v>51.398494911766612</v>
      </c>
      <c r="M9" s="14">
        <f>元データ!O9/元データ!P9*100</f>
        <v>43.411554100807798</v>
      </c>
      <c r="N9" s="23">
        <f>元データ!Q9/元データ!R9*100</f>
        <v>63.273358876871058</v>
      </c>
      <c r="O9" s="14">
        <f>元データ!S9/元データ!T9*100</f>
        <v>8.8162186511231582</v>
      </c>
      <c r="P9" s="14">
        <f>元データ!BM9/(元データ!U9*100)</f>
        <v>2.4462659698025551</v>
      </c>
      <c r="Q9" s="47">
        <f>元データ!V9/元データ!BN9*10000</f>
        <v>14.432383426037099</v>
      </c>
      <c r="R9" s="14">
        <f>元データ!W9/(元データ!BL9/1000)</f>
        <v>4.604548561903278</v>
      </c>
      <c r="S9" s="14">
        <f>元データ!X9/(元データ!BL9/1000)</f>
        <v>5.3716626993918997</v>
      </c>
      <c r="T9" s="14">
        <f>元データ!Y9/元データ!BL9*10000</f>
        <v>2.277486579230068</v>
      </c>
      <c r="U9" s="23">
        <f>元データ!Z9/元データ!AA9*10000</f>
        <v>6.8554975377338012</v>
      </c>
      <c r="V9" s="23">
        <f>元データ!AB9/元データ!AC9*10000</f>
        <v>12.631076121754386</v>
      </c>
      <c r="W9" s="14">
        <f>元データ!AD9/元データ!AE9*10000</f>
        <v>26.833481476512318</v>
      </c>
      <c r="X9" s="14">
        <f>元データ!AF9/元データ!BM9*10000</f>
        <v>0.49851987076465826</v>
      </c>
      <c r="Y9" s="23">
        <f>元データ!AG9/元データ!AH9*10000</f>
        <v>0.5511919525974921</v>
      </c>
      <c r="Z9" s="14">
        <f>元データ!AI9/元データ!AJ9*100</f>
        <v>16.32276424655516</v>
      </c>
      <c r="AA9" s="46">
        <f>元データ!AK9/元データ!BO9*1000</f>
        <v>1.4881078920739121</v>
      </c>
      <c r="AB9" s="14">
        <f>元データ!AL9/元データ!BO9*100</f>
        <v>22.91516084320445</v>
      </c>
      <c r="AC9" s="14">
        <f>元データ!AM9</f>
        <v>22.7</v>
      </c>
      <c r="AD9" s="14">
        <f>元データ!AN9*100/元データ!AO9</f>
        <v>75.698123222687087</v>
      </c>
      <c r="AE9" s="14">
        <f>元データ!AP9/元データ!AQ9*100</f>
        <v>76.056465773701547</v>
      </c>
      <c r="AF9" s="22">
        <f>元データ!AR9/元データ!AS9*100</f>
        <v>15.97587578596176</v>
      </c>
      <c r="AG9" s="24">
        <f>元データ!AT9</f>
        <v>13.5</v>
      </c>
      <c r="AH9" s="24">
        <f>元データ!AU9</f>
        <v>9.5</v>
      </c>
      <c r="AI9" s="14">
        <f>元データ!AV9/元データ!AW9*100</f>
        <v>3.0028794734677087</v>
      </c>
      <c r="AJ9" s="14">
        <f>元データ!AY9/元データ!AX9*100</f>
        <v>101.67571487648648</v>
      </c>
      <c r="AK9" s="15">
        <f>元データ!AZ9/元データ!BA9</f>
        <v>3282.7339261808706</v>
      </c>
      <c r="AL9" s="25">
        <f>元データ!BB9/元データ!BC9*100</f>
        <v>84.533290045169437</v>
      </c>
      <c r="AM9" s="24">
        <f>元データ!BD9/元データ!BE9*100</f>
        <v>42.981944205716935</v>
      </c>
      <c r="AN9" s="14">
        <f>元データ!BG9/元データ!BF9*100</f>
        <v>4.9589455021524627</v>
      </c>
    </row>
    <row r="10" spans="1:40">
      <c r="A10" s="3">
        <v>50201</v>
      </c>
      <c r="B10" s="3" t="s">
        <v>131</v>
      </c>
      <c r="C10" s="16">
        <f>元データ!C10</f>
        <v>7.9</v>
      </c>
      <c r="D10" s="14">
        <f>元データ!D10/元データ!BJ10*10000</f>
        <v>1.0127665482071189</v>
      </c>
      <c r="E10" s="23">
        <f>元データ!E10/元データ!BJ10*10000</f>
        <v>6.258669679931633</v>
      </c>
      <c r="F10" s="23">
        <f>元データ!F10/元データ!BJ10*10000</f>
        <v>35.185103000633831</v>
      </c>
      <c r="G10" s="23">
        <f>元データ!G10/元データ!BJ10*10000</f>
        <v>3.1520936388019312</v>
      </c>
      <c r="H10" s="14">
        <f>元データ!H10/元データ!BI10*10000</f>
        <v>2.2387522387522387</v>
      </c>
      <c r="I10" s="47">
        <f>元データ!I10/元データ!BK10</f>
        <v>91.267627486615027</v>
      </c>
      <c r="J10" s="47">
        <f>元データ!J10/元データ!K10*10000</f>
        <v>10</v>
      </c>
      <c r="K10" s="14">
        <f>元データ!L10/元データ!BJ10</f>
        <v>5.0570051013847594</v>
      </c>
      <c r="L10" s="14">
        <f>元データ!M10/元データ!N10*100</f>
        <v>51.496761037200756</v>
      </c>
      <c r="M10" s="14">
        <f>元データ!O10/元データ!P10*100</f>
        <v>40.097483862468714</v>
      </c>
      <c r="N10" s="23">
        <f>元データ!Q10/元データ!R10*100</f>
        <v>55.385731841318851</v>
      </c>
      <c r="O10" s="14">
        <f>元データ!S10/元データ!T10*100</f>
        <v>8.0811408669459208</v>
      </c>
      <c r="P10" s="14">
        <f>元データ!BM10/(元データ!U10*100)</f>
        <v>3.1495638629283489</v>
      </c>
      <c r="Q10" s="47">
        <f>元データ!V10/元データ!BN10*10000</f>
        <v>19.900199001990021</v>
      </c>
      <c r="R10" s="14">
        <f>元データ!W10/(元データ!BL10/1000)</f>
        <v>2.9761904761904763</v>
      </c>
      <c r="S10" s="14">
        <f>元データ!X10/(元データ!BL10/1000)</f>
        <v>5.2904761904761903</v>
      </c>
      <c r="T10" s="14">
        <f>元データ!Y10/元データ!BL10*10000</f>
        <v>1.4166666666666667</v>
      </c>
      <c r="U10" s="23">
        <f>元データ!Z10/元データ!AA10*10000</f>
        <v>7.0182900893236919</v>
      </c>
      <c r="V10" s="23">
        <f>元データ!AB10/元データ!AC10*10000</f>
        <v>18.000180001800018</v>
      </c>
      <c r="W10" s="14">
        <f>元データ!AD10/元データ!AE10*10000</f>
        <v>13.554543482975493</v>
      </c>
      <c r="X10" s="14">
        <f>元データ!AF10/元データ!BM10*10000</f>
        <v>0.59346594000059349</v>
      </c>
      <c r="Y10" s="23">
        <f>元データ!AG10/元データ!AH10*10000</f>
        <v>0.3000030000300003</v>
      </c>
      <c r="Z10" s="14">
        <f>元データ!AI10/元データ!AJ10*100</f>
        <v>15.43098419400539</v>
      </c>
      <c r="AA10" s="46">
        <f>元データ!AK10/元データ!BO10*1000</f>
        <v>1.625</v>
      </c>
      <c r="AB10" s="14">
        <f>元データ!AL10/元データ!BO10*100</f>
        <v>16.356249999999999</v>
      </c>
      <c r="AC10" s="14">
        <f>元データ!AM10</f>
        <v>22.2</v>
      </c>
      <c r="AD10" s="14">
        <f>元データ!AN10*100/元データ!AO10</f>
        <v>76.713463835660122</v>
      </c>
      <c r="AE10" s="14">
        <f>元データ!AP10/元データ!AQ10*100</f>
        <v>82.115291989239097</v>
      </c>
      <c r="AF10" s="22">
        <f>元データ!AR10/元データ!AS10*100</f>
        <v>16.902727379140817</v>
      </c>
      <c r="AG10" s="24">
        <f>元データ!AT10</f>
        <v>20.8</v>
      </c>
      <c r="AH10" s="24">
        <f>元データ!AU10</f>
        <v>10</v>
      </c>
      <c r="AI10" s="14">
        <f>元データ!AV10/元データ!AW10*100</f>
        <v>4.4540229885057476</v>
      </c>
      <c r="AJ10" s="14">
        <f>元データ!AY10/元データ!AX10*100</f>
        <v>104.97571255417614</v>
      </c>
      <c r="AK10" s="15">
        <f>元データ!AZ10/元データ!BA10</f>
        <v>3501.1556886083386</v>
      </c>
      <c r="AL10" s="25">
        <f>元データ!BB10/元データ!BC10*100</f>
        <v>86.288321192296621</v>
      </c>
      <c r="AM10" s="24">
        <f>元データ!BD10/元データ!BE10*100</f>
        <v>40.441778640541116</v>
      </c>
      <c r="AN10" s="14">
        <f>元データ!BG10/元データ!BF10*100</f>
        <v>5.0268682522373833</v>
      </c>
    </row>
    <row r="11" spans="1:40">
      <c r="A11" s="3">
        <v>50202</v>
      </c>
      <c r="B11" s="3" t="s">
        <v>132</v>
      </c>
      <c r="C11" s="16">
        <f>元データ!C11</f>
        <v>14.8</v>
      </c>
      <c r="D11" s="14">
        <f>元データ!D11/元データ!BJ11*10000</f>
        <v>1.4666691111151853</v>
      </c>
      <c r="E11" s="23">
        <f>元データ!E11/元データ!BJ11*10000</f>
        <v>8.8500147500245827</v>
      </c>
      <c r="F11" s="23">
        <f>元データ!F11/元データ!BJ11*10000</f>
        <v>57.600096000160001</v>
      </c>
      <c r="G11" s="23">
        <f>元データ!G11/元データ!BJ11*10000</f>
        <v>5.5500092500154166</v>
      </c>
      <c r="H11" s="14">
        <f>元データ!H11/元データ!BI11*10000</f>
        <v>3.5541381695227852</v>
      </c>
      <c r="I11" s="47">
        <f>元データ!I11/元データ!BK11</f>
        <v>171.46864610071725</v>
      </c>
      <c r="J11" s="47">
        <f>元データ!J11/元データ!K11*10000</f>
        <v>8.6312784251236589</v>
      </c>
      <c r="K11" s="14">
        <f>元データ!L11/元データ!BJ11</f>
        <v>13.333648889414816</v>
      </c>
      <c r="L11" s="14">
        <f>元データ!M11/元データ!N11*100</f>
        <v>51.261035497517014</v>
      </c>
      <c r="M11" s="14">
        <f>元データ!O11/元データ!P11*100</f>
        <v>44.092022393282015</v>
      </c>
      <c r="N11" s="23">
        <f>元データ!Q11/元データ!R11*100</f>
        <v>60.57662961926804</v>
      </c>
      <c r="O11" s="14">
        <f>元データ!S11/元データ!T11*100</f>
        <v>8.898641014276528</v>
      </c>
      <c r="P11" s="14">
        <f>元データ!BM11/(元データ!U11*100)</f>
        <v>2.9028828828828828</v>
      </c>
      <c r="Q11" s="47">
        <f>元データ!V11/元データ!BN11*10000</f>
        <v>12.555080352514256</v>
      </c>
      <c r="R11" s="14">
        <f>元データ!W11/(元データ!BL11/1000)</f>
        <v>3.5218088010001938</v>
      </c>
      <c r="S11" s="14">
        <f>元データ!X11/(元データ!BL11/1000)</f>
        <v>5.8690943668668227</v>
      </c>
      <c r="T11" s="14">
        <f>元データ!Y11/元データ!BL11*10000</f>
        <v>2.7998379967951541</v>
      </c>
      <c r="U11" s="23">
        <f>元データ!Z11/元データ!AA11*10000</f>
        <v>10.36721133795931</v>
      </c>
      <c r="V11" s="23">
        <f>元データ!AB11/元データ!AC11*10000</f>
        <v>16</v>
      </c>
      <c r="W11" s="14">
        <f>元データ!AD11/元データ!AE11*10000</f>
        <v>26.739711732863761</v>
      </c>
      <c r="X11" s="14">
        <f>元データ!AF11/元データ!BM11*10000</f>
        <v>0.46552045186518526</v>
      </c>
      <c r="Y11" s="23">
        <f>元データ!AG11/元データ!AH11*10000</f>
        <v>0.35218088010001936</v>
      </c>
      <c r="Z11" s="14">
        <f>元データ!AI11/元データ!AJ11*100</f>
        <v>14.117688364581138</v>
      </c>
      <c r="AA11" s="46">
        <f>元データ!AK11/元データ!BO11*1000</f>
        <v>1.3326043873436753</v>
      </c>
      <c r="AB11" s="14">
        <f>元データ!AL11/元データ!BO11*100</f>
        <v>16.995831340121644</v>
      </c>
      <c r="AC11" s="14">
        <f>元データ!AM11</f>
        <v>23.4</v>
      </c>
      <c r="AD11" s="14">
        <f>元データ!AN11*100/元データ!AO11</f>
        <v>73.992596154921543</v>
      </c>
      <c r="AE11" s="14">
        <f>元データ!AP11/元データ!AQ11*100</f>
        <v>70.528665178720146</v>
      </c>
      <c r="AF11" s="22">
        <f>元データ!AR11/元データ!AS11*100</f>
        <v>15.269118208423462</v>
      </c>
      <c r="AG11" s="24">
        <f>元データ!AT11</f>
        <v>17.899999999999999</v>
      </c>
      <c r="AH11" s="24">
        <f>元データ!AU11</f>
        <v>9.1</v>
      </c>
      <c r="AI11" s="14">
        <f>元データ!AV11/元データ!AW11*100</f>
        <v>2.8612303290414878</v>
      </c>
      <c r="AJ11" s="14">
        <f>元データ!AY11/元データ!AX11*100</f>
        <v>101.21528429234039</v>
      </c>
      <c r="AK11" s="15">
        <f>元データ!AZ11/元データ!BA11</f>
        <v>3401.9646883686801</v>
      </c>
      <c r="AL11" s="25">
        <f>元データ!BB11/元データ!BC11*100</f>
        <v>90.507196394905037</v>
      </c>
      <c r="AM11" s="24">
        <f>元データ!BD11/元データ!BE11*100</f>
        <v>44.615214200659082</v>
      </c>
      <c r="AN11" s="14">
        <f>元データ!BG11/元データ!BF11*100</f>
        <v>5.1937049481634645</v>
      </c>
    </row>
    <row r="12" spans="1:40">
      <c r="A12" s="3">
        <v>50203</v>
      </c>
      <c r="B12" s="3" t="s">
        <v>133</v>
      </c>
      <c r="C12" s="16">
        <f>元データ!C12</f>
        <v>12.2</v>
      </c>
      <c r="D12" s="14">
        <f>元データ!D12/元データ!BJ12*10000</f>
        <v>0.7784423368838953</v>
      </c>
      <c r="E12" s="23">
        <f>元データ!E12/元データ!BJ12*10000</f>
        <v>7.135721421435707</v>
      </c>
      <c r="F12" s="23">
        <f>元データ!F12/元データ!BJ12*10000</f>
        <v>53.366546873040377</v>
      </c>
      <c r="G12" s="23">
        <f>元データ!G12/元データ!BJ12*10000</f>
        <v>3.4597437194839795</v>
      </c>
      <c r="H12" s="14">
        <f>元データ!H12/元データ!BI12*10000</f>
        <v>2.6005363073237069</v>
      </c>
      <c r="I12" s="47">
        <f>元データ!I12/元データ!BK12</f>
        <v>106.57935685752898</v>
      </c>
      <c r="J12" s="47">
        <f>元データ!J12/元データ!K12*10000</f>
        <v>13.914011409489355</v>
      </c>
      <c r="K12" s="14">
        <f>元データ!L12/元データ!BJ12</f>
        <v>7.1544083622005701</v>
      </c>
      <c r="L12" s="14">
        <f>元データ!M12/元データ!N12*100</f>
        <v>53.155424378445957</v>
      </c>
      <c r="M12" s="14">
        <f>元データ!O12/元データ!P12*100</f>
        <v>38.169227115338941</v>
      </c>
      <c r="N12" s="23">
        <f>元データ!Q12/元データ!R12*100</f>
        <v>60.230576952507263</v>
      </c>
      <c r="O12" s="14">
        <f>元データ!S12/元データ!T12*100</f>
        <v>7.5938073336851888</v>
      </c>
      <c r="P12" s="14">
        <f>元データ!BM12/(元データ!U12*100)</f>
        <v>2.9628888888888887</v>
      </c>
      <c r="Q12" s="47">
        <f>元データ!V12/元データ!BN12*10000</f>
        <v>21.5222070045001</v>
      </c>
      <c r="R12" s="14">
        <f>元データ!W12/(元データ!BL12/1000)</f>
        <v>3.7706124662646401</v>
      </c>
      <c r="S12" s="14">
        <f>元データ!X12/(元データ!BL12/1000)</f>
        <v>6.0863539124408685</v>
      </c>
      <c r="T12" s="14">
        <f>元データ!Y12/元データ!BL12*10000</f>
        <v>1.7217408521756348</v>
      </c>
      <c r="U12" s="23">
        <f>元データ!Z12/元データ!AA12*10000</f>
        <v>8.0168776371308006</v>
      </c>
      <c r="V12" s="23">
        <f>元データ!AB12/元データ!AC12*10000</f>
        <v>16.500288755053216</v>
      </c>
      <c r="W12" s="14">
        <f>元データ!AD12/元データ!AE12*10000</f>
        <v>31.428571428571431</v>
      </c>
      <c r="X12" s="14">
        <f>元データ!AF12/元データ!BM12*10000</f>
        <v>1.1250281257031425</v>
      </c>
      <c r="Y12" s="23">
        <f>元データ!AG12/元データ!AH12*10000</f>
        <v>0.56252461045170721</v>
      </c>
      <c r="Z12" s="14">
        <f>元データ!AI12/元データ!AJ12*100</f>
        <v>12.5</v>
      </c>
      <c r="AA12" s="46">
        <f>元データ!AK12/元データ!BO12*1000</f>
        <v>1.2376237623762376</v>
      </c>
      <c r="AB12" s="14">
        <f>元データ!AL12/元データ!BO12*100</f>
        <v>27.500000000000004</v>
      </c>
      <c r="AC12" s="14">
        <f>元データ!AM12</f>
        <v>21.9</v>
      </c>
      <c r="AD12" s="14">
        <f>元データ!AN12*100/元データ!AO12</f>
        <v>75.378627383357141</v>
      </c>
      <c r="AE12" s="14">
        <f>元データ!AP12/元データ!AQ12*100</f>
        <v>76.481308807323899</v>
      </c>
      <c r="AF12" s="22">
        <f>元データ!AR12/元データ!AS12*100</f>
        <v>16.5016501650165</v>
      </c>
      <c r="AG12" s="24">
        <f>元データ!AT12</f>
        <v>8.3000000000000007</v>
      </c>
      <c r="AH12" s="24">
        <f>元データ!AU12</f>
        <v>15</v>
      </c>
      <c r="AI12" s="14">
        <f>元データ!AV12/元データ!AW12*100</f>
        <v>2.4752475247524752</v>
      </c>
      <c r="AJ12" s="14">
        <f>元データ!AY12/元データ!AX12*100</f>
        <v>103.22480822873081</v>
      </c>
      <c r="AK12" s="15">
        <f>元データ!AZ12/元データ!BA12</f>
        <v>3204.1770347590409</v>
      </c>
      <c r="AL12" s="25">
        <f>元データ!BB12/元データ!BC12*100</f>
        <v>82.5</v>
      </c>
      <c r="AM12" s="24">
        <f>元データ!BD12/元データ!BE12*100</f>
        <v>42.231029594700146</v>
      </c>
      <c r="AN12" s="14">
        <f>元データ!BG12/元データ!BF12*100</f>
        <v>4.7390454926039629</v>
      </c>
    </row>
    <row r="13" spans="1:40">
      <c r="A13" s="3">
        <v>50205</v>
      </c>
      <c r="B13" s="3" t="s">
        <v>134</v>
      </c>
      <c r="C13" s="16">
        <f>元データ!C13</f>
        <v>16.8</v>
      </c>
      <c r="D13" s="14">
        <f>元データ!D13/元データ!BJ13*10000</f>
        <v>2.4081614781732998</v>
      </c>
      <c r="E13" s="23">
        <f>元データ!E13/元データ!BJ13*10000</f>
        <v>6.5677131222908178</v>
      </c>
      <c r="F13" s="23">
        <f>元データ!F13/元データ!BJ13*10000</f>
        <v>87.569508297210916</v>
      </c>
      <c r="G13" s="23">
        <f>元データ!G13/元データ!BJ13*10000</f>
        <v>8.9758746004641186</v>
      </c>
      <c r="H13" s="14">
        <f>元データ!H13/元データ!BI13*10000</f>
        <v>2.9913251570445709</v>
      </c>
      <c r="I13" s="47">
        <f>元データ!I13/元データ!BK13</f>
        <v>135.00135001350014</v>
      </c>
      <c r="J13" s="47">
        <f>元データ!J13/元データ!K13*10000</f>
        <v>24.242424242424242</v>
      </c>
      <c r="K13" s="14">
        <f>元データ!L13/元データ!BJ13</f>
        <v>19.474473488331363</v>
      </c>
      <c r="L13" s="14">
        <f>元データ!M13/元データ!N13*100</f>
        <v>50.069192181283519</v>
      </c>
      <c r="M13" s="14">
        <f>元データ!O13/元データ!P13*100</f>
        <v>26.466539601863616</v>
      </c>
      <c r="N13" s="23">
        <f>元データ!Q13/元データ!R13*100</f>
        <v>47.202630322956992</v>
      </c>
      <c r="O13" s="14">
        <f>元データ!S13/元データ!T13*100</f>
        <v>5.08360162010593</v>
      </c>
      <c r="P13" s="14">
        <f>元データ!BM13/(元データ!U13*100)</f>
        <v>1.4540909090909091</v>
      </c>
      <c r="Q13" s="47">
        <f>元データ!V13/元データ!BN13*10000</f>
        <v>33.333333333333336</v>
      </c>
      <c r="R13" s="14">
        <f>元データ!W13/(元データ!BL13/1000)</f>
        <v>7.457831885135449</v>
      </c>
      <c r="S13" s="14">
        <f>元データ!X13/(元データ!BL13/1000)</f>
        <v>5.7153477998234283</v>
      </c>
      <c r="T13" s="14">
        <f>元データ!Y13/元データ!BL13*10000</f>
        <v>3.7172993819989775</v>
      </c>
      <c r="U13" s="23">
        <f>元データ!Z13/元データ!AA13*10000</f>
        <v>7.6103500761035008</v>
      </c>
      <c r="V13" s="23">
        <f>元データ!AB13/元データ!AC13*10000</f>
        <v>32.154340836012864</v>
      </c>
      <c r="W13" s="14">
        <f>元データ!AD13/元データ!AE13*10000</f>
        <v>100</v>
      </c>
      <c r="X13" s="14">
        <f>元データ!AF13/元データ!BM13*10000</f>
        <v>0</v>
      </c>
      <c r="Y13" s="23">
        <f>元データ!AG13/元データ!AH13*10000</f>
        <v>3.333333333333333</v>
      </c>
      <c r="Z13" s="14">
        <f>元データ!AI13/元データ!AJ13*100</f>
        <v>24.311183144246353</v>
      </c>
      <c r="AA13" s="46">
        <f>元データ!AK13/元データ!BO13*1000</f>
        <v>2.574002574002574</v>
      </c>
      <c r="AB13" s="14">
        <f>元データ!AL13/元データ!BO13*100</f>
        <v>45.688545688545688</v>
      </c>
      <c r="AC13" s="14">
        <f>元データ!AM13</f>
        <v>19.399999999999999</v>
      </c>
      <c r="AD13" s="14">
        <f>元データ!AN13*100/元データ!AO13</f>
        <v>78.335318642048833</v>
      </c>
      <c r="AE13" s="14">
        <f>元データ!AP13/元データ!AQ13*100</f>
        <v>94.300518134715034</v>
      </c>
      <c r="AF13" s="22">
        <f>元データ!AR13/元データ!AS13*100</f>
        <v>17.867867867867869</v>
      </c>
      <c r="AG13" s="24">
        <f>元データ!AT13</f>
        <v>6.3</v>
      </c>
      <c r="AH13" s="24">
        <f>元データ!AU13</f>
        <v>25</v>
      </c>
      <c r="AI13" s="14">
        <f>元データ!AV13/元データ!AW13*100</f>
        <v>4.0816326530612246</v>
      </c>
      <c r="AJ13" s="14">
        <f>元データ!AY13/元データ!AX13*100</f>
        <v>99.085352543112862</v>
      </c>
      <c r="AK13" s="15">
        <f>元データ!AZ13/元データ!BA13</f>
        <v>3221.3784864219087</v>
      </c>
      <c r="AL13" s="25">
        <f>元データ!BB13/元データ!BC13*100</f>
        <v>81.323551887513361</v>
      </c>
      <c r="AM13" s="24">
        <f>元データ!BD13/元データ!BE13*100</f>
        <v>42.476635514018689</v>
      </c>
      <c r="AN13" s="14">
        <f>元データ!BG13/元データ!BF13*100</f>
        <v>6.4555882074130251</v>
      </c>
    </row>
    <row r="14" spans="1:40">
      <c r="A14" s="3">
        <v>50206</v>
      </c>
      <c r="B14" s="3" t="s">
        <v>135</v>
      </c>
      <c r="C14" s="16">
        <f>元データ!C14</f>
        <v>13.9</v>
      </c>
      <c r="D14" s="14">
        <f>元データ!D14/元データ!BJ14*10000</f>
        <v>2.6521560199368972</v>
      </c>
      <c r="E14" s="23">
        <f>元データ!E14/元データ!BJ14*10000</f>
        <v>9.1453655859892997</v>
      </c>
      <c r="F14" s="23">
        <f>元データ!F14/元データ!BJ14*10000</f>
        <v>72.156934473455578</v>
      </c>
      <c r="G14" s="23">
        <f>元データ!G14/元データ!BJ14*10000</f>
        <v>4.2983218254149707</v>
      </c>
      <c r="H14" s="14">
        <f>元データ!H14/元データ!BI14*10000</f>
        <v>3.2400032400032397</v>
      </c>
      <c r="I14" s="47">
        <f>元データ!I14/元データ!BK14</f>
        <v>18.388268284834275</v>
      </c>
      <c r="J14" s="47">
        <f>元データ!J14/元データ!K14*10000</f>
        <v>12.12709192335678</v>
      </c>
      <c r="K14" s="14">
        <f>元データ!L14/元データ!BJ14</f>
        <v>5.076921669943756</v>
      </c>
      <c r="L14" s="14">
        <f>元データ!M14/元データ!N14*100</f>
        <v>50.725160782254889</v>
      </c>
      <c r="M14" s="14">
        <f>元データ!O14/元データ!P14*100</f>
        <v>34.576740023593537</v>
      </c>
      <c r="N14" s="23">
        <f>元データ!Q14/元データ!R14*100</f>
        <v>56.56485521618405</v>
      </c>
      <c r="O14" s="14">
        <f>元データ!S14/元データ!T14*100</f>
        <v>7.1696094168004283</v>
      </c>
      <c r="P14" s="14">
        <f>元データ!BM14/(元データ!U14*100)</f>
        <v>4.5077499999999997</v>
      </c>
      <c r="Q14" s="47">
        <f>元データ!V14/元データ!BN14*10000</f>
        <v>11.765397964586153</v>
      </c>
      <c r="R14" s="14">
        <f>元データ!W14/(元データ!BL14/1000)</f>
        <v>4.3981298042634123</v>
      </c>
      <c r="S14" s="14">
        <f>元データ!X14/(元データ!BL14/1000)</f>
        <v>2.9717093272050086</v>
      </c>
      <c r="T14" s="14">
        <f>元データ!Y14/元データ!BL14*10000</f>
        <v>2.7735953720580078</v>
      </c>
      <c r="U14" s="23">
        <f>元データ!Z14/元データ!AA14*10000</f>
        <v>3.7032465127762006</v>
      </c>
      <c r="V14" s="23">
        <f>元データ!AB14/元データ!AC14*10000</f>
        <v>7.7777777777777777</v>
      </c>
      <c r="W14" s="14">
        <f>元データ!AD14/元データ!AE14*10000</f>
        <v>52.581261950286809</v>
      </c>
      <c r="X14" s="14">
        <f>元データ!AF14/元データ!BM14*10000</f>
        <v>0</v>
      </c>
      <c r="Y14" s="23">
        <f>元データ!AG14/元データ!AH14*10000</f>
        <v>0.90000900009000084</v>
      </c>
      <c r="Z14" s="14">
        <f>元データ!AI14/元データ!AJ14*100</f>
        <v>17.001361470388019</v>
      </c>
      <c r="AA14" s="46">
        <f>元データ!AK14/元データ!BO14*1000</f>
        <v>4.0008001600320062</v>
      </c>
      <c r="AB14" s="14">
        <f>元データ!AL14/元データ!BO14*100</f>
        <v>36.367273454690938</v>
      </c>
      <c r="AC14" s="14">
        <f>元データ!AM14</f>
        <v>27.7</v>
      </c>
      <c r="AD14" s="14">
        <f>元データ!AN14*100/元データ!AO14</f>
        <v>73.292966540258547</v>
      </c>
      <c r="AE14" s="14">
        <f>元データ!AP14/元データ!AQ14*100</f>
        <v>81.147307436603668</v>
      </c>
      <c r="AF14" s="22">
        <f>元データ!AR14/元データ!AS14*100</f>
        <v>12.92952824694234</v>
      </c>
      <c r="AG14" s="24">
        <f>元データ!AT14</f>
        <v>12</v>
      </c>
      <c r="AH14" s="24">
        <f>元データ!AU14</f>
        <v>24.2</v>
      </c>
      <c r="AI14" s="14">
        <f>元データ!AV14/元データ!AW14*100</f>
        <v>0</v>
      </c>
      <c r="AJ14" s="14">
        <f>元データ!AY14/元データ!AX14*100</f>
        <v>96.993301137248793</v>
      </c>
      <c r="AK14" s="15">
        <f>元データ!AZ14/元データ!BA14</f>
        <v>3610.3504649457886</v>
      </c>
      <c r="AL14" s="25">
        <f>元データ!BB14/元データ!BC14*100</f>
        <v>81.789273849074519</v>
      </c>
      <c r="AM14" s="24">
        <f>元データ!BD14/元データ!BE14*100</f>
        <v>43.827191359567976</v>
      </c>
      <c r="AN14" s="14">
        <f>元データ!BG14/元データ!BF14*100</f>
        <v>5.9372915276851232</v>
      </c>
    </row>
    <row r="15" spans="1:40">
      <c r="A15" s="3">
        <v>50207</v>
      </c>
      <c r="B15" s="3" t="s">
        <v>136</v>
      </c>
      <c r="C15" s="16">
        <f>元データ!C15</f>
        <v>9.6999999999999993</v>
      </c>
      <c r="D15" s="14">
        <f>元データ!D15/元データ!BJ15*10000</f>
        <v>1.2960082944530844</v>
      </c>
      <c r="E15" s="23">
        <f>元データ!E15/元データ!BJ15*10000</f>
        <v>6.8850440642820114</v>
      </c>
      <c r="F15" s="23">
        <f>元データ!F15/元データ!BJ15*10000</f>
        <v>52.97433903576983</v>
      </c>
      <c r="G15" s="23">
        <f>元データ!G15/元データ!BJ15*10000</f>
        <v>3.4020217729393472</v>
      </c>
      <c r="H15" s="14">
        <f>元データ!H15/元データ!BI15*10000</f>
        <v>3.3000082500206247</v>
      </c>
      <c r="I15" s="47">
        <f>元データ!I15/元データ!BK15</f>
        <v>1246.2743867702545</v>
      </c>
      <c r="J15" s="47">
        <f>元データ!J15/元データ!K15*10000</f>
        <v>7.8079250439195791</v>
      </c>
      <c r="K15" s="14">
        <f>元データ!L15/元データ!BJ15</f>
        <v>8.1000437402799381</v>
      </c>
      <c r="L15" s="14">
        <f>元データ!M15/元データ!N15*100</f>
        <v>52.73399978654524</v>
      </c>
      <c r="M15" s="14">
        <f>元データ!O15/元データ!P15*100</f>
        <v>50.708146446010737</v>
      </c>
      <c r="N15" s="23">
        <f>元データ!Q15/元データ!R15*100</f>
        <v>81.851276265088458</v>
      </c>
      <c r="O15" s="14">
        <f>元データ!S15/元データ!T15*100</f>
        <v>10.024749901208379</v>
      </c>
      <c r="P15" s="14">
        <f>元データ!BM15/(元データ!U15*100)</f>
        <v>1.4927857142857144</v>
      </c>
      <c r="Q15" s="47">
        <f>元データ!V15/元データ!BN15*10000</f>
        <v>9.7828213656818619</v>
      </c>
      <c r="R15" s="14">
        <f>元データ!W15/(元データ!BL15/1000)</f>
        <v>5.6928619643626845</v>
      </c>
      <c r="S15" s="14">
        <f>元データ!X15/(元データ!BL15/1000)</f>
        <v>4.5136262717447</v>
      </c>
      <c r="T15" s="14">
        <f>元データ!Y15/元データ!BL15*10000</f>
        <v>2.3584713852359691</v>
      </c>
      <c r="U15" s="23">
        <f>元データ!Z15/元データ!AA15*10000</f>
        <v>3.9342972361561919</v>
      </c>
      <c r="V15" s="23">
        <f>元データ!AB15/元データ!AC15*10000</f>
        <v>6.300063000630006</v>
      </c>
      <c r="W15" s="14">
        <f>元データ!AD15/元データ!AE15*10000</f>
        <v>29.62962962962963</v>
      </c>
      <c r="X15" s="14">
        <f>元データ!AF15/元データ!BM15*10000</f>
        <v>0</v>
      </c>
      <c r="Y15" s="23">
        <f>元データ!AG15/元データ!AH15*10000</f>
        <v>0.70716356693303151</v>
      </c>
      <c r="Z15" s="14">
        <f>元データ!AI15/元データ!AJ15*100</f>
        <v>20.631518788398342</v>
      </c>
      <c r="AA15" s="46">
        <f>元データ!AK15/元データ!BO15*1000</f>
        <v>2.2123893805309733</v>
      </c>
      <c r="AB15" s="14">
        <f>元データ!AL15/元データ!BO15*100</f>
        <v>23.978897208985707</v>
      </c>
      <c r="AC15" s="14">
        <f>元データ!AM15</f>
        <v>20.9</v>
      </c>
      <c r="AD15" s="14">
        <f>元データ!AN15*100/元データ!AO15</f>
        <v>76.299419769650299</v>
      </c>
      <c r="AE15" s="14">
        <f>元データ!AP15/元データ!AQ15*100</f>
        <v>68.914697637164608</v>
      </c>
      <c r="AF15" s="22">
        <f>元データ!AR15/元データ!AS15*100</f>
        <v>19.935170178282011</v>
      </c>
      <c r="AG15" s="24">
        <f>元データ!AT15</f>
        <v>14.3</v>
      </c>
      <c r="AH15" s="24">
        <f>元データ!AU15</f>
        <v>20</v>
      </c>
      <c r="AI15" s="14">
        <f>元データ!AV15/元データ!AW15*100</f>
        <v>3.0303030303030303</v>
      </c>
      <c r="AJ15" s="14">
        <f>元データ!AY15/元データ!AX15*100</f>
        <v>96.128747661276819</v>
      </c>
      <c r="AK15" s="15">
        <f>元データ!AZ15/元データ!BA15</f>
        <v>2984.9464028105431</v>
      </c>
      <c r="AL15" s="25">
        <f>元データ!BB15/元データ!BC15*100</f>
        <v>78.18927297576586</v>
      </c>
      <c r="AM15" s="24">
        <f>元データ!BD15/元データ!BE15*100</f>
        <v>47.13242961418144</v>
      </c>
      <c r="AN15" s="14">
        <f>元データ!BG15/元データ!BF15*100</f>
        <v>5.8717191030766553</v>
      </c>
    </row>
    <row r="16" spans="1:40">
      <c r="A16" s="3">
        <v>50208</v>
      </c>
      <c r="B16" s="3" t="s">
        <v>137</v>
      </c>
      <c r="C16" s="16">
        <f>元データ!C16</f>
        <v>11.2</v>
      </c>
      <c r="D16" s="14">
        <f>元データ!D16/元データ!BJ16*10000</f>
        <v>1.0621489929499861</v>
      </c>
      <c r="E16" s="23">
        <f>元データ!E16/元データ!BJ16*10000</f>
        <v>7.8333488230061477</v>
      </c>
      <c r="F16" s="23">
        <f>元データ!F16/元データ!BJ16*10000</f>
        <v>79.661174471248955</v>
      </c>
      <c r="G16" s="23">
        <f>元データ!G16/元データ!BJ16*10000</f>
        <v>10.488721305381112</v>
      </c>
      <c r="H16" s="14">
        <f>元データ!H16/元データ!BI16*10000</f>
        <v>2.8742014292619835</v>
      </c>
      <c r="I16" s="47">
        <f>元データ!I16/元データ!BK16</f>
        <v>689.37251526701914</v>
      </c>
      <c r="J16" s="47">
        <f>元データ!J16/元データ!K16*10000</f>
        <v>14.492753623188406</v>
      </c>
      <c r="K16" s="14">
        <f>元データ!L16/元データ!BJ16</f>
        <v>7.9690914643051558</v>
      </c>
      <c r="L16" s="14">
        <f>元データ!M16/元データ!N16*100</f>
        <v>51.080105586381507</v>
      </c>
      <c r="M16" s="14">
        <f>元データ!O16/元データ!P16*100</f>
        <v>39.99666666666667</v>
      </c>
      <c r="N16" s="23">
        <f>元データ!Q16/元データ!R16*100</f>
        <v>78.055468777118264</v>
      </c>
      <c r="O16" s="14">
        <f>元データ!S16/元データ!T16*100</f>
        <v>5.9733387605576471</v>
      </c>
      <c r="P16" s="14">
        <f>元データ!BM16/(元データ!U16*100)</f>
        <v>1.4013793103448275</v>
      </c>
      <c r="Q16" s="47">
        <f>元データ!V16/元データ!BN16*10000</f>
        <v>19.483049746720351</v>
      </c>
      <c r="R16" s="14">
        <f>元データ!W16/(元データ!BL16/1000)</f>
        <v>7.1429591851312164</v>
      </c>
      <c r="S16" s="14">
        <f>元データ!X16/(元データ!BL16/1000)</f>
        <v>4.7572108172973904</v>
      </c>
      <c r="T16" s="14">
        <f>元データ!Y16/元データ!BL16*10000</f>
        <v>3.2857612251603596</v>
      </c>
      <c r="U16" s="23">
        <f>元データ!Z16/元データ!AA16*10000</f>
        <v>6.0812454390659214</v>
      </c>
      <c r="V16" s="23">
        <f>元データ!AB16/元データ!AC16*10000</f>
        <v>15</v>
      </c>
      <c r="W16" s="14">
        <f>元データ!AD16/元データ!AE16*10000</f>
        <v>66.666666666666671</v>
      </c>
      <c r="X16" s="14">
        <f>元データ!AF16/元データ!BM16*10000</f>
        <v>1.2303149606299213</v>
      </c>
      <c r="Y16" s="23">
        <f>元データ!AG16/元データ!AH16*10000</f>
        <v>1.8001800180018002</v>
      </c>
      <c r="Z16" s="14">
        <f>元データ!AI16/元データ!AJ16*100</f>
        <v>16.907844630616907</v>
      </c>
      <c r="AA16" s="46">
        <f>元データ!AK16/元データ!BO16*1000</f>
        <v>0</v>
      </c>
      <c r="AB16" s="14">
        <f>元データ!AL16/元データ!BO16*100</f>
        <v>40.070035017508751</v>
      </c>
      <c r="AC16" s="14">
        <f>元データ!AM16</f>
        <v>18.8</v>
      </c>
      <c r="AD16" s="14">
        <f>元データ!AN16*100/元データ!AO16</f>
        <v>78.166443606278136</v>
      </c>
      <c r="AE16" s="14">
        <f>元データ!AP16/元データ!AQ16*100</f>
        <v>85.798492117888969</v>
      </c>
      <c r="AF16" s="22">
        <f>元データ!AR16/元データ!AS16*100</f>
        <v>18.806306306306304</v>
      </c>
      <c r="AG16" s="24">
        <f>元データ!AT16</f>
        <v>10.5</v>
      </c>
      <c r="AH16" s="24">
        <f>元データ!AU16</f>
        <v>17.5</v>
      </c>
      <c r="AI16" s="14">
        <f>元データ!AV16/元データ!AW16*100</f>
        <v>1.3333333333333335</v>
      </c>
      <c r="AJ16" s="14">
        <f>元データ!AY16/元データ!AX16*100</f>
        <v>104.92865027329673</v>
      </c>
      <c r="AK16" s="15">
        <f>元データ!AZ16/元データ!BA16</f>
        <v>2755.7181907848385</v>
      </c>
      <c r="AL16" s="25">
        <f>元データ!BB16/元データ!BC16*100</f>
        <v>79.439342677622037</v>
      </c>
      <c r="AM16" s="24">
        <f>元データ!BD16/元データ!BE16*100</f>
        <v>41.103411034110344</v>
      </c>
      <c r="AN16" s="14">
        <f>元データ!BG16/元データ!BF16*100</f>
        <v>4.8776342624065263</v>
      </c>
    </row>
    <row r="17" spans="1:40">
      <c r="A17" s="3">
        <v>50209</v>
      </c>
      <c r="B17" s="3" t="s">
        <v>187</v>
      </c>
      <c r="C17" s="16">
        <f>元データ!C17</f>
        <v>9.6</v>
      </c>
      <c r="D17" s="14">
        <f>元データ!D17/元データ!BJ17*10000</f>
        <v>0.59994600485956262</v>
      </c>
      <c r="E17" s="23">
        <f>元データ!E17/元データ!BJ17*10000</f>
        <v>3.4996850283474483</v>
      </c>
      <c r="F17" s="23">
        <f>元データ!F17/元データ!BJ17*10000</f>
        <v>40.196382325590697</v>
      </c>
      <c r="G17" s="23">
        <f>元データ!G17/元データ!BJ17*10000</f>
        <v>3.7996580307772301</v>
      </c>
      <c r="H17" s="14">
        <f>元データ!H17/元データ!BI17*10000</f>
        <v>2.1760417800021759</v>
      </c>
      <c r="I17" s="47">
        <f>元データ!I17/元データ!BK17</f>
        <v>0</v>
      </c>
      <c r="J17" s="47">
        <f>元データ!J17/元データ!K17*10000</f>
        <v>19.274012206874396</v>
      </c>
      <c r="K17" s="14">
        <f>元データ!L17/元データ!BJ17</f>
        <v>10.012088911997921</v>
      </c>
      <c r="L17" s="14">
        <f>元データ!M17/元データ!N17*100</f>
        <v>49.51303801445178</v>
      </c>
      <c r="M17" s="14">
        <f>元データ!O17/元データ!P17*100</f>
        <v>61.03337964907746</v>
      </c>
      <c r="N17" s="23">
        <f>元データ!Q17/元データ!R17*100</f>
        <v>79.782800474553582</v>
      </c>
      <c r="O17" s="14">
        <f>元データ!S17/元データ!T17*100</f>
        <v>11.212713068181818</v>
      </c>
      <c r="P17" s="14">
        <f>元データ!BM17/(元データ!U17*100)</f>
        <v>1.6180000000000001</v>
      </c>
      <c r="Q17" s="47">
        <f>元データ!V17/元データ!BN17*10000</f>
        <v>9.375585974123382</v>
      </c>
      <c r="R17" s="14">
        <f>元データ!W17/(元データ!BL17/1000)</f>
        <v>8.5146832780519368</v>
      </c>
      <c r="S17" s="14">
        <f>元データ!X17/(元データ!BL17/1000)</f>
        <v>3.4887954049025156</v>
      </c>
      <c r="T17" s="14">
        <f>元データ!Y17/元データ!BL17*10000</f>
        <v>2.1236145942884881</v>
      </c>
      <c r="U17" s="23">
        <f>元データ!Z17/元データ!AA17*10000</f>
        <v>2.4513809445987906</v>
      </c>
      <c r="V17" s="23">
        <f>元データ!AB17/元データ!AC17*10000</f>
        <v>6.0371890847621348</v>
      </c>
      <c r="W17" s="14">
        <f>元データ!AD17/元データ!AE17*10000</f>
        <v>47.210300429184542</v>
      </c>
      <c r="X17" s="14">
        <f>元データ!AF17/元データ!BM17*10000</f>
        <v>1.2360939431396787</v>
      </c>
      <c r="Y17" s="23">
        <f>元データ!AG17/元データ!AH17*10000</f>
        <v>1.0001000100010002</v>
      </c>
      <c r="Z17" s="14">
        <f>元データ!AI17/元データ!AJ17*100</f>
        <v>15.84313725490196</v>
      </c>
      <c r="AA17" s="46">
        <f>元データ!AK17/元データ!BO17*1000</f>
        <v>3.7223560324063936</v>
      </c>
      <c r="AB17" s="14">
        <f>元データ!AL17/元データ!BO17*100</f>
        <v>37.595795927304579</v>
      </c>
      <c r="AC17" s="14">
        <f>元データ!AM17</f>
        <v>25.5</v>
      </c>
      <c r="AD17" s="14">
        <f>元データ!AN17*100/元データ!AO17</f>
        <v>80.354100474282816</v>
      </c>
      <c r="AE17" s="14">
        <f>元データ!AP17/元データ!AQ17*100</f>
        <v>69.965692899469801</v>
      </c>
      <c r="AF17" s="22">
        <f>元データ!AR17/元データ!AS17*100</f>
        <v>14.514514514514515</v>
      </c>
      <c r="AG17" s="24">
        <f>元データ!AT17</f>
        <v>26.3</v>
      </c>
      <c r="AH17" s="24">
        <f>元データ!AU17</f>
        <v>11.1</v>
      </c>
      <c r="AI17" s="14">
        <f>元データ!AV17/元データ!AW17*100</f>
        <v>0</v>
      </c>
      <c r="AJ17" s="14">
        <f>元データ!AY17/元データ!AX17*100</f>
        <v>98.313223840845808</v>
      </c>
      <c r="AK17" s="15">
        <f>元データ!AZ17/元データ!BA17</f>
        <v>2401.2460140543067</v>
      </c>
      <c r="AL17" s="25">
        <f>元データ!BB17/元データ!BC17*100</f>
        <v>80.107406578652942</v>
      </c>
      <c r="AM17" s="24">
        <f>元データ!BD17/元データ!BE17*100</f>
        <v>46.075922371507779</v>
      </c>
      <c r="AN17" s="14">
        <f>元データ!BG17/元データ!BF17*100</f>
        <v>4.1838842975206614</v>
      </c>
    </row>
    <row r="18" spans="1:40">
      <c r="A18" s="3">
        <v>50210</v>
      </c>
      <c r="B18" s="3" t="s">
        <v>186</v>
      </c>
      <c r="C18" s="16">
        <f>元データ!C18</f>
        <v>12.9</v>
      </c>
      <c r="D18" s="14">
        <f>元データ!D18/元データ!BJ18*10000</f>
        <v>1.2757201646090535</v>
      </c>
      <c r="E18" s="23">
        <f>元データ!E18/元データ!BJ18*10000</f>
        <v>6.9547325102880659</v>
      </c>
      <c r="F18" s="23">
        <f>元データ!F18/元データ!BJ18*10000</f>
        <v>50.781893004115226</v>
      </c>
      <c r="G18" s="23">
        <f>元データ!G18/元データ!BJ18*10000</f>
        <v>4.4444444444444446</v>
      </c>
      <c r="H18" s="14">
        <f>元データ!H18/元データ!BI18*10000</f>
        <v>4.1322314049586772</v>
      </c>
      <c r="I18" s="47">
        <f>元データ!I18/元データ!BK18</f>
        <v>11.922034207450027</v>
      </c>
      <c r="J18" s="47">
        <f>元データ!J18/元データ!K18*10000</f>
        <v>5.0627784528149054</v>
      </c>
      <c r="K18" s="14">
        <f>元データ!L18/元データ!BJ18</f>
        <v>1.2396460905349793</v>
      </c>
      <c r="L18" s="14">
        <f>元データ!M18/元データ!N18*100</f>
        <v>51.466893223188301</v>
      </c>
      <c r="M18" s="14">
        <f>元データ!O18/元データ!P18*100</f>
        <v>47.426966292134829</v>
      </c>
      <c r="N18" s="23">
        <f>元データ!Q18/元データ!R18*100</f>
        <v>71.834023277487589</v>
      </c>
      <c r="O18" s="14">
        <f>元データ!S18/元データ!T18*100</f>
        <v>10.998828665743797</v>
      </c>
      <c r="P18" s="14">
        <f>元データ!BM18/(元データ!U18*100)</f>
        <v>3.2121666666666666</v>
      </c>
      <c r="Q18" s="47">
        <f>元データ!V18/元データ!BN18*10000</f>
        <v>8.7062051498522575</v>
      </c>
      <c r="R18" s="14">
        <f>元データ!W18/(元データ!BL18/1000)</f>
        <v>3.3333333333333335</v>
      </c>
      <c r="S18" s="14">
        <f>元データ!X18/(元データ!BL18/1000)</f>
        <v>6.479166666666667</v>
      </c>
      <c r="T18" s="14">
        <f>元データ!Y18/元データ!BL18*10000</f>
        <v>1.9583333333333335</v>
      </c>
      <c r="U18" s="23">
        <f>元データ!Z18/元データ!AA18*10000</f>
        <v>5.684878223924362</v>
      </c>
      <c r="V18" s="23">
        <f>元データ!AB18/元データ!AC18*10000</f>
        <v>6.6000660006600063</v>
      </c>
      <c r="W18" s="14">
        <f>元データ!AD18/元データ!AE18*10000</f>
        <v>25.202520252025202</v>
      </c>
      <c r="X18" s="14">
        <f>元データ!AF18/元データ!BM18*10000</f>
        <v>0.25943029108078658</v>
      </c>
      <c r="Y18" s="23">
        <f>元データ!AG18/元データ!AH18*10000</f>
        <v>0.38038723420442011</v>
      </c>
      <c r="Z18" s="14">
        <f>元データ!AI18/元データ!AJ18*100</f>
        <v>21.570071433831654</v>
      </c>
      <c r="AA18" s="46">
        <f>元データ!AK18/元データ!BO18*1000</f>
        <v>0.40502227622519238</v>
      </c>
      <c r="AB18" s="14">
        <f>元データ!AL18/元データ!BO18*100</f>
        <v>29.45321992709599</v>
      </c>
      <c r="AC18" s="14">
        <f>元データ!AM18</f>
        <v>22.4</v>
      </c>
      <c r="AD18" s="14">
        <f>元データ!AN18*100/元データ!AO18</f>
        <v>72.287422181121357</v>
      </c>
      <c r="AE18" s="14">
        <f>元データ!AP18/元データ!AQ18*100</f>
        <v>72.373848910371265</v>
      </c>
      <c r="AF18" s="22">
        <f>元データ!AR18/元データ!AS18*100</f>
        <v>17.138955274837826</v>
      </c>
      <c r="AG18" s="24">
        <f>元データ!AT18</f>
        <v>12.1</v>
      </c>
      <c r="AH18" s="24">
        <f>元データ!AU18</f>
        <v>9.1</v>
      </c>
      <c r="AI18" s="14">
        <f>元データ!AV18/元データ!AW18*100</f>
        <v>2.2522522522522523</v>
      </c>
      <c r="AJ18" s="14">
        <f>元データ!AY18/元データ!AX18*100</f>
        <v>99.862275776962576</v>
      </c>
      <c r="AK18" s="15">
        <f>元データ!AZ18/元データ!BA18</f>
        <v>3201.8625299729165</v>
      </c>
      <c r="AL18" s="25">
        <f>元データ!BB18/元データ!BC18*100</f>
        <v>80</v>
      </c>
      <c r="AM18" s="24">
        <f>元データ!BD18/元データ!BE18*100</f>
        <v>40.928025919925943</v>
      </c>
      <c r="AN18" s="14">
        <f>元データ!BG18/元データ!BF18*100</f>
        <v>4.8336825793727662</v>
      </c>
    </row>
    <row r="19" spans="1:40">
      <c r="A19" s="3">
        <v>50211</v>
      </c>
      <c r="B19" s="3" t="s">
        <v>138</v>
      </c>
      <c r="C19" s="16">
        <f>元データ!C19</f>
        <v>21.7</v>
      </c>
      <c r="D19" s="14">
        <f>元データ!D19/元データ!BJ19*10000</f>
        <v>1.7273214604800764</v>
      </c>
      <c r="E19" s="23">
        <f>元データ!E19/元データ!BJ19*10000</f>
        <v>5.8371552802430164</v>
      </c>
      <c r="F19" s="23">
        <f>元データ!F19/元データ!BJ19*10000</f>
        <v>32.342605277264873</v>
      </c>
      <c r="G19" s="23">
        <f>元データ!G19/元データ!BJ19*10000</f>
        <v>3.0377032580856516</v>
      </c>
      <c r="H19" s="14">
        <f>元データ!H19/元データ!BI19*10000</f>
        <v>2.6317790241363381</v>
      </c>
      <c r="I19" s="47">
        <f>元データ!I19/元データ!BK19</f>
        <v>12.089559456453406</v>
      </c>
      <c r="J19" s="47">
        <f>元データ!J19/元データ!K19*10000</f>
        <v>6.230529595015577</v>
      </c>
      <c r="K19" s="14">
        <f>元データ!L19/元データ!BJ19</f>
        <v>8.6938233367085598</v>
      </c>
      <c r="L19" s="14">
        <f>元データ!M19/元データ!N19*100</f>
        <v>49.90236493816446</v>
      </c>
      <c r="M19" s="14">
        <f>元データ!O19/元データ!P19*100</f>
        <v>50.928567767507815</v>
      </c>
      <c r="N19" s="23">
        <f>元データ!Q19/元データ!R19*100</f>
        <v>76.599843169343018</v>
      </c>
      <c r="O19" s="14">
        <f>元データ!S19/元データ!T19*100</f>
        <v>10.404187849197161</v>
      </c>
      <c r="P19" s="14">
        <f>元データ!BM19/(元データ!U19*100)</f>
        <v>2.0505384615384616</v>
      </c>
      <c r="Q19" s="47">
        <f>元データ!V19/元データ!BN19*10000</f>
        <v>13.147934180644647</v>
      </c>
      <c r="R19" s="14">
        <f>元データ!W19/(元データ!BL19/1000)</f>
        <v>6.7728209317353292</v>
      </c>
      <c r="S19" s="14">
        <f>元データ!X19/(元データ!BL19/1000)</f>
        <v>5.5413989441470877</v>
      </c>
      <c r="T19" s="14">
        <f>元データ!Y19/元データ!BL19*10000</f>
        <v>2.3774978968287837</v>
      </c>
      <c r="U19" s="23">
        <f>元データ!Z19/元データ!AA19*10000</f>
        <v>4.8709206039941551</v>
      </c>
      <c r="V19" s="23">
        <f>元データ!AB19/元データ!AC19*10000</f>
        <v>7.2602468483928444</v>
      </c>
      <c r="W19" s="14">
        <f>元データ!AD19/元データ!AE19*10000</f>
        <v>33.003300330033007</v>
      </c>
      <c r="X19" s="14">
        <f>元データ!AF19/元データ!BM19*10000</f>
        <v>0.75027197359042652</v>
      </c>
      <c r="Y19" s="23">
        <f>元データ!AG19/元データ!AH19*10000</f>
        <v>0.50002500125006244</v>
      </c>
      <c r="Z19" s="14">
        <f>元データ!AI19/元データ!AJ19*100</f>
        <v>15.969338869370809</v>
      </c>
      <c r="AA19" s="46">
        <f>元データ!AK19/元データ!BO19*1000</f>
        <v>0</v>
      </c>
      <c r="AB19" s="14">
        <f>元データ!AL19/元データ!BO19*100</f>
        <v>24.609134556198448</v>
      </c>
      <c r="AC19" s="14">
        <f>元データ!AM19</f>
        <v>22.4</v>
      </c>
      <c r="AD19" s="14">
        <f>元データ!AN19*100/元データ!AO19</f>
        <v>77.996351557394902</v>
      </c>
      <c r="AE19" s="14">
        <f>元データ!AP19/元データ!AQ19*100</f>
        <v>65.690013869625517</v>
      </c>
      <c r="AF19" s="22">
        <f>元データ!AR19/元データ!AS19*100</f>
        <v>13.267326732673268</v>
      </c>
      <c r="AG19" s="24">
        <f>元データ!AT19</f>
        <v>20</v>
      </c>
      <c r="AH19" s="24">
        <f>元データ!AU19</f>
        <v>15</v>
      </c>
      <c r="AI19" s="14">
        <f>元データ!AV19/元データ!AW19*100</f>
        <v>1.4814814814814816</v>
      </c>
      <c r="AJ19" s="14">
        <f>元データ!AY19/元データ!AX19*100</f>
        <v>100.62103641423128</v>
      </c>
      <c r="AK19" s="15">
        <f>元データ!AZ19/元データ!BA19</f>
        <v>3066.4466973112526</v>
      </c>
      <c r="AL19" s="25">
        <f>元データ!BB19/元データ!BC19*100</f>
        <v>86.107538650978242</v>
      </c>
      <c r="AM19" s="24">
        <f>元データ!BD19/元データ!BE19*100</f>
        <v>43.723801787164909</v>
      </c>
      <c r="AN19" s="14">
        <f>元データ!BG19/元データ!BF19*100</f>
        <v>5.0345432047844918</v>
      </c>
    </row>
    <row r="20" spans="1:40">
      <c r="A20" s="3">
        <v>50303</v>
      </c>
      <c r="B20" s="3" t="s">
        <v>176</v>
      </c>
      <c r="C20" s="16">
        <f>元データ!C20</f>
        <v>6.9</v>
      </c>
      <c r="D20" s="14">
        <f>元データ!D20/元データ!BJ20*10000</f>
        <v>3.0376670716889427</v>
      </c>
      <c r="E20" s="23">
        <f>元データ!E20/元データ!BJ20*10000</f>
        <v>3.0376670716889427</v>
      </c>
      <c r="F20" s="23">
        <f>元データ!F20/元データ!BJ20*10000</f>
        <v>49.615228837586066</v>
      </c>
      <c r="G20" s="23">
        <f>元データ!G20/元データ!BJ20*10000</f>
        <v>15.188335358444714</v>
      </c>
      <c r="H20" s="14">
        <f>元データ!H20/元データ!BI20*10000</f>
        <v>4.000400040004001</v>
      </c>
      <c r="I20" s="47">
        <f>元データ!I20/元データ!BK20</f>
        <v>2048.1310803891447</v>
      </c>
      <c r="J20" s="47">
        <f>元データ!J20/元データ!K20*10000</f>
        <v>40</v>
      </c>
      <c r="K20" s="14">
        <f>元データ!L20/元データ!BJ20</f>
        <v>1.2840218712029161</v>
      </c>
      <c r="L20" s="14">
        <f>元データ!M20/元データ!N20*100</f>
        <v>52.467179719330012</v>
      </c>
      <c r="M20" s="14">
        <f>元データ!O20/元データ!P20*100</f>
        <v>63.591528865680303</v>
      </c>
      <c r="N20" s="23">
        <f>元データ!Q20/元データ!R20*100</f>
        <v>101.92307692307692</v>
      </c>
      <c r="O20" s="14">
        <f>元データ!S20/元データ!T20*100</f>
        <v>8.0011389521640091</v>
      </c>
      <c r="P20" s="14">
        <f>元データ!BM20/(元データ!U20*100)</f>
        <v>0.33300000000000002</v>
      </c>
      <c r="Q20" s="47">
        <f>元データ!V20/元データ!BN20*10000</f>
        <v>41.536863966770511</v>
      </c>
      <c r="R20" s="14">
        <f>元データ!W20/(元データ!BL20/1000)</f>
        <v>35.725780495654973</v>
      </c>
      <c r="S20" s="14">
        <f>元データ!X20/(元データ!BL20/1000)</f>
        <v>2.1456925222615602</v>
      </c>
      <c r="T20" s="14">
        <f>元データ!Y20/元データ!BL20*10000</f>
        <v>6.43707756678468</v>
      </c>
      <c r="U20" s="23">
        <f>元データ!Z20/元データ!AA20*10000</f>
        <v>12.330456226880395</v>
      </c>
      <c r="V20" s="23">
        <f>元データ!AB20/元データ!AC20*10000</f>
        <v>40.080160320641276</v>
      </c>
      <c r="W20" s="14">
        <f>元データ!AD20/元データ!AE20*10000</f>
        <v>100</v>
      </c>
      <c r="X20" s="14">
        <f>元データ!AF20/元データ!BM20*10000</f>
        <v>0</v>
      </c>
      <c r="Y20" s="23">
        <f>元データ!AG20/元データ!AH20*10000</f>
        <v>0</v>
      </c>
      <c r="Z20" s="14">
        <f>元データ!AI20/元データ!AJ20*100</f>
        <v>13.213213213213212</v>
      </c>
      <c r="AA20" s="46">
        <f>元データ!AK20/元データ!BO20*1000</f>
        <v>0</v>
      </c>
      <c r="AB20" s="14">
        <f>元データ!AL20/元データ!BO20*100</f>
        <v>3.6036036036036037</v>
      </c>
      <c r="AC20" s="14">
        <f>元データ!AM20</f>
        <v>19.5</v>
      </c>
      <c r="AD20" s="14">
        <f>元データ!AN20*100/元データ!AO20</f>
        <v>78.768082127858136</v>
      </c>
      <c r="AE20" s="14">
        <f>元データ!AP20/元データ!AQ20*100</f>
        <v>93.655913978494624</v>
      </c>
      <c r="AF20" s="22">
        <f>元データ!AR20/元データ!AS20*100</f>
        <v>16.883116883116884</v>
      </c>
      <c r="AG20" s="24">
        <f>元データ!AT20</f>
        <v>8.3000000000000007</v>
      </c>
      <c r="AH20" s="24">
        <f>元データ!AU20</f>
        <v>15.8</v>
      </c>
      <c r="AI20" s="14">
        <f>元データ!AV20/元データ!AW20*100</f>
        <v>0</v>
      </c>
      <c r="AJ20" s="14">
        <f>元データ!AY20/元データ!AX20*100</f>
        <v>100.25458248472505</v>
      </c>
      <c r="AK20" s="15">
        <f>元データ!AZ20/元データ!BA20</f>
        <v>2923.191186001296</v>
      </c>
      <c r="AL20" s="25">
        <f>元データ!BB20/元データ!BC20*100</f>
        <v>81.037277147487842</v>
      </c>
      <c r="AM20" s="24">
        <f>元データ!BD20/元データ!BE20*100</f>
        <v>45.004500450045001</v>
      </c>
      <c r="AN20" s="14">
        <f>元データ!BG20/元データ!BF20*100</f>
        <v>3.6903690369036903</v>
      </c>
    </row>
    <row r="21" spans="1:40">
      <c r="A21" s="3">
        <v>50304</v>
      </c>
      <c r="B21" s="3" t="s">
        <v>177</v>
      </c>
      <c r="C21" s="16">
        <f>元データ!C21</f>
        <v>49.5</v>
      </c>
      <c r="D21" s="14">
        <f>元データ!D21/元データ!BJ21*10000</f>
        <v>2.8567347521782605</v>
      </c>
      <c r="E21" s="23">
        <f>元データ!E21/元データ!BJ21*10000</f>
        <v>12.855306384802171</v>
      </c>
      <c r="F21" s="23">
        <f>元データ!F21/元データ!BJ21*10000</f>
        <v>69.990001428367378</v>
      </c>
      <c r="G21" s="23">
        <f>元データ!G21/元データ!BJ21*10000</f>
        <v>15.71204113698043</v>
      </c>
      <c r="H21" s="14">
        <f>元データ!H21/元データ!BI21*10000</f>
        <v>1.4084507042253522</v>
      </c>
      <c r="I21" s="47">
        <f>元データ!I21/元データ!BK21</f>
        <v>954.04304828388592</v>
      </c>
      <c r="J21" s="47">
        <f>元データ!J21/元データ!K21*10000</f>
        <v>0</v>
      </c>
      <c r="K21" s="14">
        <f>元データ!L21/元データ!BJ21</f>
        <v>12.52035423510927</v>
      </c>
      <c r="L21" s="14">
        <f>元データ!M21/元データ!N21*100</f>
        <v>50.106837606837608</v>
      </c>
      <c r="M21" s="14">
        <f>元データ!O21/元データ!P21*100</f>
        <v>51.850616872290765</v>
      </c>
      <c r="N21" s="23">
        <f>元データ!Q21/元データ!R21*100</f>
        <v>105.1054384017758</v>
      </c>
      <c r="O21" s="14">
        <f>元データ!S21/元データ!T21*100</f>
        <v>9.7047970479704802</v>
      </c>
      <c r="P21" s="14">
        <f>元データ!BM21/(元データ!U21*100)</f>
        <v>0.52533333333333332</v>
      </c>
      <c r="Q21" s="47">
        <f>元データ!V21/元データ!BN21*10000</f>
        <v>28.571428571428573</v>
      </c>
      <c r="R21" s="14">
        <f>元データ!W21/(元データ!BL21/1000)</f>
        <v>33.303330333033301</v>
      </c>
      <c r="S21" s="14">
        <f>元データ!X21/(元データ!BL21/1000)</f>
        <v>2.8502850285028503</v>
      </c>
      <c r="T21" s="14">
        <f>元データ!Y21/元データ!BL21*10000</f>
        <v>4.5004500450045004</v>
      </c>
      <c r="U21" s="23">
        <f>元データ!Z21/元データ!AA21*10000</f>
        <v>0</v>
      </c>
      <c r="V21" s="23">
        <f>元データ!AB21/元データ!AC21*10000</f>
        <v>0</v>
      </c>
      <c r="W21" s="14">
        <f>元データ!AD21/元データ!AE21*10000</f>
        <v>125</v>
      </c>
      <c r="X21" s="14">
        <f>元データ!AF21/元データ!BM21*10000</f>
        <v>0</v>
      </c>
      <c r="Y21" s="23">
        <f>元データ!AG21/元データ!AH21*10000</f>
        <v>0</v>
      </c>
      <c r="Z21" s="14">
        <f>元データ!AI21/元データ!AJ21*100</f>
        <v>9.0090090090090094</v>
      </c>
      <c r="AA21" s="46">
        <f>元データ!AK21/元データ!BO21*1000</f>
        <v>0</v>
      </c>
      <c r="AB21" s="14">
        <f>元データ!AL21/元データ!BO21*100</f>
        <v>37.349397590361441</v>
      </c>
      <c r="AC21" s="14">
        <f>元データ!AM21</f>
        <v>17.7</v>
      </c>
      <c r="AD21" s="14">
        <f>元データ!AN21*100/元データ!AO21</f>
        <v>78.778877887788781</v>
      </c>
      <c r="AE21" s="14">
        <f>元データ!AP21/元データ!AQ21*100</f>
        <v>88.288288288288285</v>
      </c>
      <c r="AF21" s="22">
        <f>元データ!AR21/元データ!AS21*100</f>
        <v>13.636363636363635</v>
      </c>
      <c r="AG21" s="24">
        <f>元データ!AT21</f>
        <v>0</v>
      </c>
      <c r="AH21" s="24">
        <f>元データ!AU21</f>
        <v>20</v>
      </c>
      <c r="AI21" s="14">
        <f>元データ!AV21/元データ!AW21*100</f>
        <v>0</v>
      </c>
      <c r="AJ21" s="14">
        <f>元データ!AY21/元データ!AX21*100</f>
        <v>96.282420749279538</v>
      </c>
      <c r="AK21" s="15">
        <f>元データ!AZ21/元データ!BA21</f>
        <v>2689.9770765108665</v>
      </c>
      <c r="AL21" s="25">
        <f>元データ!BB21/元データ!BC21*100</f>
        <v>85.399999999999991</v>
      </c>
      <c r="AM21" s="24">
        <f>元データ!BD21/元データ!BE21*100</f>
        <v>45.056726094003238</v>
      </c>
      <c r="AN21" s="14">
        <f>元データ!BG21/元データ!BF21*100</f>
        <v>4.7123623011015914</v>
      </c>
    </row>
    <row r="22" spans="1:40">
      <c r="A22" s="3">
        <v>50305</v>
      </c>
      <c r="B22" s="3" t="s">
        <v>178</v>
      </c>
      <c r="C22" s="16">
        <f>元データ!C22</f>
        <v>56.8</v>
      </c>
      <c r="D22" s="14">
        <f>元データ!D22/元データ!BJ22*10000</f>
        <v>2.2818026240730176</v>
      </c>
      <c r="E22" s="23">
        <f>元データ!E22/元データ!BJ22*10000</f>
        <v>11.409013120365088</v>
      </c>
      <c r="F22" s="23">
        <f>元データ!F22/元データ!BJ22*10000</f>
        <v>76.440387906446091</v>
      </c>
      <c r="G22" s="23">
        <f>元データ!G22/元データ!BJ22*10000</f>
        <v>17.113519680547633</v>
      </c>
      <c r="H22" s="14">
        <f>元データ!H22/元データ!BI22*10000</f>
        <v>2.2502250225022502</v>
      </c>
      <c r="I22" s="47">
        <f>元データ!I22/元データ!BK22</f>
        <v>1193.6749494709309</v>
      </c>
      <c r="J22" s="47">
        <f>元データ!J22/元データ!K22*10000</f>
        <v>40.650406504065046</v>
      </c>
      <c r="K22" s="14">
        <f>元データ!L22/元データ!BJ22</f>
        <v>0</v>
      </c>
      <c r="L22" s="14">
        <f>元データ!M22/元データ!N22*100</f>
        <v>52.339064374250299</v>
      </c>
      <c r="M22" s="14">
        <f>元データ!O22/元データ!P22*100</f>
        <v>44.569852019061948</v>
      </c>
      <c r="N22" s="23">
        <f>元データ!Q22/元データ!R22*100</f>
        <v>52.925602329891454</v>
      </c>
      <c r="O22" s="14">
        <f>元データ!S22/元データ!T22*100</f>
        <v>4.5336787564766841</v>
      </c>
      <c r="P22" s="14">
        <f>元データ!BM22/(元データ!U22*100)</f>
        <v>0.79800000000000004</v>
      </c>
      <c r="Q22" s="47">
        <f>元データ!V22/元データ!BN22*10000</f>
        <v>13.717421124828531</v>
      </c>
      <c r="R22" s="14">
        <f>元データ!W22/(元データ!BL22/1000)</f>
        <v>29.803731524109523</v>
      </c>
      <c r="S22" s="14">
        <f>元データ!X22/(元データ!BL22/1000)</f>
        <v>1.9384540828689121</v>
      </c>
      <c r="T22" s="14">
        <f>元データ!Y22/元データ!BL22*10000</f>
        <v>7.2692028107584203</v>
      </c>
      <c r="U22" s="23">
        <f>元データ!Z22/元データ!AA22*10000</f>
        <v>15.015015015015015</v>
      </c>
      <c r="V22" s="23">
        <f>元データ!AB22/元データ!AC22*10000</f>
        <v>0</v>
      </c>
      <c r="W22" s="14">
        <f>元データ!AD22/元データ!AE22*10000</f>
        <v>0</v>
      </c>
      <c r="X22" s="14">
        <f>元データ!AF22/元データ!BM22*10000</f>
        <v>0</v>
      </c>
      <c r="Y22" s="23">
        <f>元データ!AG22/元データ!AH22*10000</f>
        <v>0</v>
      </c>
      <c r="Z22" s="14">
        <f>元データ!AI22/元データ!AJ22*100</f>
        <v>14.227642276422763</v>
      </c>
      <c r="AA22" s="46">
        <f>元データ!AK22/元データ!BO22*1000</f>
        <v>0</v>
      </c>
      <c r="AB22" s="14">
        <f>元データ!AL22/元データ!BO22*100</f>
        <v>3.7593984962406015</v>
      </c>
      <c r="AC22" s="14">
        <f>元データ!AM22</f>
        <v>16.5</v>
      </c>
      <c r="AD22" s="14">
        <f>元データ!AN22*100/元データ!AO22</f>
        <v>82.737007051449467</v>
      </c>
      <c r="AE22" s="14">
        <f>元データ!AP22/元データ!AQ22*100</f>
        <v>89.63963963963964</v>
      </c>
      <c r="AF22" s="22">
        <f>元データ!AR22/元データ!AS22*100</f>
        <v>11.111111111111111</v>
      </c>
      <c r="AG22" s="24">
        <f>元データ!AT22</f>
        <v>8.3000000000000007</v>
      </c>
      <c r="AH22" s="24">
        <f>元データ!AU22</f>
        <v>8.3000000000000007</v>
      </c>
      <c r="AI22" s="14">
        <f>元データ!AV22/元データ!AW22*100</f>
        <v>0</v>
      </c>
      <c r="AJ22" s="14">
        <f>元データ!AY22/元データ!AX22*100</f>
        <v>98.543410941621744</v>
      </c>
      <c r="AK22" s="15">
        <f>元データ!AZ22/元データ!BA22</f>
        <v>2198.5202686495563</v>
      </c>
      <c r="AL22" s="25">
        <f>元データ!BB22/元データ!BC22*100</f>
        <v>76.985413290113442</v>
      </c>
      <c r="AM22" s="24">
        <f>元データ!BD22/元データ!BE22*100</f>
        <v>41.635408852213054</v>
      </c>
      <c r="AN22" s="14">
        <f>元データ!BG22/元データ!BF22*100</f>
        <v>5.1954242135367013</v>
      </c>
    </row>
    <row r="23" spans="1:40">
      <c r="A23" s="3">
        <v>50306</v>
      </c>
      <c r="B23" s="3" t="s">
        <v>179</v>
      </c>
      <c r="C23" s="16">
        <f>元データ!C23</f>
        <v>58.2</v>
      </c>
      <c r="D23" s="14">
        <f>元データ!D23/元データ!BJ23*10000</f>
        <v>1.5231132434696519</v>
      </c>
      <c r="E23" s="23">
        <f>元データ!E23/元データ!BJ23*10000</f>
        <v>5.3308963521437818</v>
      </c>
      <c r="F23" s="23">
        <f>元データ!F23/元データ!BJ23*10000</f>
        <v>38.331683293986238</v>
      </c>
      <c r="G23" s="23">
        <f>元データ!G23/元データ!BJ23*10000</f>
        <v>3.553930901429188</v>
      </c>
      <c r="H23" s="14">
        <f>元データ!H23/元データ!BI23*10000</f>
        <v>2.250056251406285</v>
      </c>
      <c r="I23" s="47">
        <f>元データ!I23/元データ!BK23</f>
        <v>236.82359377849568</v>
      </c>
      <c r="J23" s="47">
        <f>元データ!J23/元データ!K23*10000</f>
        <v>0</v>
      </c>
      <c r="K23" s="14">
        <f>元データ!L23/元データ!BJ23</f>
        <v>0</v>
      </c>
      <c r="L23" s="14">
        <f>元データ!M23/元データ!N23*100</f>
        <v>51.268458917076863</v>
      </c>
      <c r="M23" s="14">
        <f>元データ!O23/元データ!P23*100</f>
        <v>46.638165565487753</v>
      </c>
      <c r="N23" s="23">
        <f>元データ!Q23/元データ!R23*100</f>
        <v>69.862284105607557</v>
      </c>
      <c r="O23" s="14">
        <f>元データ!S23/元データ!T23*100</f>
        <v>8.8200415060776756</v>
      </c>
      <c r="P23" s="14">
        <f>元データ!BM23/(元データ!U23*100)</f>
        <v>1.8866666666666667</v>
      </c>
      <c r="Q23" s="47">
        <f>元データ!V23/元データ!BN23*10000</f>
        <v>7.3475385745775164</v>
      </c>
      <c r="R23" s="14">
        <f>元データ!W23/(元データ!BL23/1000)</f>
        <v>4.2618524499033805</v>
      </c>
      <c r="S23" s="14">
        <f>元データ!X23/(元データ!BL23/1000)</f>
        <v>5.0030441803213597</v>
      </c>
      <c r="T23" s="14">
        <f>元データ!Y23/元データ!BL23*10000</f>
        <v>3.1765359875056252</v>
      </c>
      <c r="U23" s="23">
        <f>元データ!Z23/元データ!AA23*10000</f>
        <v>0</v>
      </c>
      <c r="V23" s="23">
        <f>元データ!AB23/元データ!AC23*10000</f>
        <v>0</v>
      </c>
      <c r="W23" s="14">
        <f>元データ!AD23/元データ!AE23*10000</f>
        <v>12.87001287001287</v>
      </c>
      <c r="X23" s="14">
        <f>元データ!AF23/元データ!BM23*10000</f>
        <v>0</v>
      </c>
      <c r="Y23" s="23">
        <f>元データ!AG23/元データ!AH23*10000</f>
        <v>0</v>
      </c>
      <c r="Z23" s="14">
        <f>元データ!AI23/元データ!AJ23*100</f>
        <v>22.002200220022004</v>
      </c>
      <c r="AA23" s="46">
        <f>元データ!AK23/元データ!BO23*1000</f>
        <v>0</v>
      </c>
      <c r="AB23" s="14">
        <f>元データ!AL23/元データ!BO23*100</f>
        <v>37.066831683168317</v>
      </c>
      <c r="AC23" s="14">
        <f>元データ!AM23</f>
        <v>27.6</v>
      </c>
      <c r="AD23" s="14">
        <f>元データ!AN23*100/元データ!AO23</f>
        <v>74.2133271633503</v>
      </c>
      <c r="AE23" s="14">
        <f>元データ!AP23/元データ!AQ23*100</f>
        <v>87.87167449139281</v>
      </c>
      <c r="AF23" s="22">
        <f>元データ!AR23/元データ!AS23*100</f>
        <v>12.387387387387387</v>
      </c>
      <c r="AG23" s="24">
        <f>元データ!AT23</f>
        <v>0</v>
      </c>
      <c r="AH23" s="24">
        <f>元データ!AU23</f>
        <v>10</v>
      </c>
      <c r="AI23" s="14">
        <f>元データ!AV23/元データ!AW23*100</f>
        <v>0</v>
      </c>
      <c r="AJ23" s="14">
        <f>元データ!AY23/元データ!AX23*100</f>
        <v>90.800542046994451</v>
      </c>
      <c r="AK23" s="15">
        <f>元データ!AZ23/元データ!BA23</f>
        <v>2850.0559818437264</v>
      </c>
      <c r="AL23" s="25">
        <f>元データ!BB23/元データ!BC23*100</f>
        <v>77.455790074158585</v>
      </c>
      <c r="AM23" s="24">
        <f>元データ!BD23/元データ!BE23*100</f>
        <v>45.454545454545453</v>
      </c>
      <c r="AN23" s="14">
        <f>元データ!BG23/元データ!BF23*100</f>
        <v>6.1358416274745702</v>
      </c>
    </row>
    <row r="24" spans="1:40">
      <c r="A24" s="3">
        <v>50341</v>
      </c>
      <c r="B24" s="3" t="s">
        <v>180</v>
      </c>
      <c r="C24" s="16">
        <f>元データ!C24</f>
        <v>58.3</v>
      </c>
      <c r="D24" s="14">
        <f>元データ!D24/元データ!BJ24*10000</f>
        <v>1.2448649321548613</v>
      </c>
      <c r="E24" s="23">
        <f>元データ!E24/元データ!BJ24*10000</f>
        <v>9.3364869911614594</v>
      </c>
      <c r="F24" s="23">
        <f>元データ!F24/元データ!BJ24*10000</f>
        <v>43.881488858458859</v>
      </c>
      <c r="G24" s="23">
        <f>元データ!G24/元データ!BJ24*10000</f>
        <v>5.9131084277355912</v>
      </c>
      <c r="H24" s="14">
        <f>元データ!H24/元データ!BI24*10000</f>
        <v>2.4000240002400024</v>
      </c>
      <c r="I24" s="47">
        <f>元データ!I24/元データ!BK24</f>
        <v>15.517348395506176</v>
      </c>
      <c r="J24" s="47">
        <f>元データ!J24/元データ!K24*10000</f>
        <v>7.6923076923076925</v>
      </c>
      <c r="K24" s="14">
        <f>元データ!L24/元データ!BJ24</f>
        <v>3.1200672227063362</v>
      </c>
      <c r="L24" s="14">
        <f>元データ!M24/元データ!N24*100</f>
        <v>51.473671229498088</v>
      </c>
      <c r="M24" s="14">
        <f>元データ!O24/元データ!P24*100</f>
        <v>33.096547509929728</v>
      </c>
      <c r="N24" s="23">
        <f>元データ!Q24/元データ!R24*100</f>
        <v>65.018917585129131</v>
      </c>
      <c r="O24" s="14">
        <f>元データ!S24/元データ!T24*100</f>
        <v>8.3272579991899551</v>
      </c>
      <c r="P24" s="14">
        <f>元データ!BM24/(元データ!U24*100)</f>
        <v>4.7108333333333334</v>
      </c>
      <c r="Q24" s="47">
        <f>元データ!V24/元データ!BN24*10000</f>
        <v>7.0596540769502294</v>
      </c>
      <c r="R24" s="14">
        <f>元データ!W24/(元データ!BL24/1000)</f>
        <v>3.4317514298964293</v>
      </c>
      <c r="S24" s="14">
        <f>元データ!X24/(元データ!BL24/1000)</f>
        <v>6.8635028597928587</v>
      </c>
      <c r="T24" s="14">
        <f>元データ!Y24/元データ!BL24*10000</f>
        <v>3.7100015458339777</v>
      </c>
      <c r="U24" s="23">
        <f>元データ!Z24/元データ!AA24*10000</f>
        <v>6.0012002400480098</v>
      </c>
      <c r="V24" s="23">
        <f>元データ!AB24/元データ!AC24*10000</f>
        <v>17.070672584499832</v>
      </c>
      <c r="W24" s="14">
        <f>元データ!AD24/元データ!AE24*10000</f>
        <v>66.40106241699867</v>
      </c>
      <c r="X24" s="14">
        <f>元データ!AF24/元データ!BM24*10000</f>
        <v>0</v>
      </c>
      <c r="Y24" s="23">
        <f>元データ!AG24/元データ!AH24*10000</f>
        <v>2.5006251562890727</v>
      </c>
      <c r="Z24" s="14">
        <f>元データ!AI24/元データ!AJ24*100</f>
        <v>15.475520540236353</v>
      </c>
      <c r="AA24" s="46">
        <f>元データ!AK24/元データ!BO24*1000</f>
        <v>3.3003300330033003</v>
      </c>
      <c r="AB24" s="14">
        <f>元データ!AL24/元データ!BO24*100</f>
        <v>36.633663366336634</v>
      </c>
      <c r="AC24" s="14">
        <f>元データ!AM24</f>
        <v>23.4</v>
      </c>
      <c r="AD24" s="14">
        <f>元データ!AN24*100/元データ!AO24</f>
        <v>72.391698008079118</v>
      </c>
      <c r="AE24" s="14">
        <f>元データ!AP24/元データ!AQ24*100</f>
        <v>73.20852162685604</v>
      </c>
      <c r="AF24" s="22">
        <f>元データ!AR24/元データ!AS24*100</f>
        <v>15.17412935323383</v>
      </c>
      <c r="AG24" s="24">
        <f>元データ!AT24</f>
        <v>13.3</v>
      </c>
      <c r="AH24" s="24">
        <f>元データ!AU24</f>
        <v>9.1</v>
      </c>
      <c r="AI24" s="14">
        <f>元データ!AV24/元データ!AW24*100</f>
        <v>7.6923076923076925</v>
      </c>
      <c r="AJ24" s="14">
        <f>元データ!AY24/元データ!AX24*100</f>
        <v>99.61990007050241</v>
      </c>
      <c r="AK24" s="15">
        <f>元データ!AZ24/元データ!BA24</f>
        <v>3380.4614881652938</v>
      </c>
      <c r="AL24" s="25">
        <f>元データ!BB24/元データ!BC24*100</f>
        <v>88.50680116154669</v>
      </c>
      <c r="AM24" s="24">
        <f>元データ!BD24/元データ!BE24*100</f>
        <v>43.056238727660272</v>
      </c>
      <c r="AN24" s="14">
        <f>元データ!BG24/元データ!BF24*100</f>
        <v>3.6517989489287159</v>
      </c>
    </row>
    <row r="25" spans="1:40">
      <c r="A25" s="3">
        <v>50342</v>
      </c>
      <c r="B25" s="3" t="s">
        <v>181</v>
      </c>
      <c r="C25" s="16">
        <f>元データ!C25</f>
        <v>12.3</v>
      </c>
      <c r="D25" s="14">
        <f>元データ!D25/元データ!BJ25*10000</f>
        <v>1.6199953714417958</v>
      </c>
      <c r="E25" s="23">
        <f>元データ!E25/元データ!BJ25*10000</f>
        <v>7.1742652163850957</v>
      </c>
      <c r="F25" s="23">
        <f>元データ!F25/元データ!BJ25*10000</f>
        <v>20.134228187919465</v>
      </c>
      <c r="G25" s="23">
        <f>元データ!G25/元データ!BJ25*10000</f>
        <v>3.4714186530895623</v>
      </c>
      <c r="H25" s="14">
        <f>元データ!H25/元データ!BI25*10000</f>
        <v>3.150031500315003</v>
      </c>
      <c r="I25" s="47">
        <f>元データ!I25/元データ!BK25</f>
        <v>0</v>
      </c>
      <c r="J25" s="47">
        <f>元データ!J25/元データ!K25*10000</f>
        <v>7.7911959485781068</v>
      </c>
      <c r="K25" s="14">
        <f>元データ!L25/元データ!BJ25</f>
        <v>10.535501041425595</v>
      </c>
      <c r="L25" s="14">
        <f>元データ!M25/元データ!N25*100</f>
        <v>51.140662616072454</v>
      </c>
      <c r="M25" s="14">
        <f>元データ!O25/元データ!P25*100</f>
        <v>36.935917385768853</v>
      </c>
      <c r="N25" s="23">
        <f>元データ!Q25/元データ!R25*100</f>
        <v>53.235020592533544</v>
      </c>
      <c r="O25" s="14">
        <f>元データ!S25/元データ!T25*100</f>
        <v>7.4410752548535815</v>
      </c>
      <c r="P25" s="14">
        <f>元データ!BM25/(元データ!U25*100)</f>
        <v>4.9376470588235293</v>
      </c>
      <c r="Q25" s="47">
        <f>元データ!V25/元データ!BN25*10000</f>
        <v>9.6385542168674689</v>
      </c>
      <c r="R25" s="14">
        <f>元データ!W25/(元データ!BL25/1000)</f>
        <v>2.9597189470138119</v>
      </c>
      <c r="S25" s="14">
        <f>元データ!X25/(元データ!BL25/1000)</f>
        <v>5.9194378940276238</v>
      </c>
      <c r="T25" s="14">
        <f>元データ!Y25/元データ!BL25*10000</f>
        <v>3.6094133500168444</v>
      </c>
      <c r="U25" s="23">
        <f>元データ!Z25/元データ!AA25*10000</f>
        <v>7.5007500750075007</v>
      </c>
      <c r="V25" s="23">
        <f>元データ!AB25/元データ!AC25*10000</f>
        <v>4.3047783039173479</v>
      </c>
      <c r="W25" s="14">
        <f>元データ!AD25/元データ!AE25*10000</f>
        <v>14.144271570014144</v>
      </c>
      <c r="X25" s="14">
        <f>元データ!AF25/元データ!BM25*10000</f>
        <v>0</v>
      </c>
      <c r="Y25" s="23">
        <f>元データ!AG25/元データ!AH25*10000</f>
        <v>0</v>
      </c>
      <c r="Z25" s="14">
        <f>元データ!AI25/元データ!AJ25*100</f>
        <v>15.401540154015404</v>
      </c>
      <c r="AA25" s="46">
        <f>元データ!AK25/元データ!BO25*1000</f>
        <v>3.536067892503536</v>
      </c>
      <c r="AB25" s="14">
        <f>元データ!AL25/元データ!BO25*100</f>
        <v>17.680339462517679</v>
      </c>
      <c r="AC25" s="14">
        <f>元データ!AM25</f>
        <v>26.5</v>
      </c>
      <c r="AD25" s="14">
        <f>元データ!AN25*100/元データ!AO25</f>
        <v>71.937814070351763</v>
      </c>
      <c r="AE25" s="14">
        <f>元データ!AP25/元データ!AQ25*100</f>
        <v>76.499416569428234</v>
      </c>
      <c r="AF25" s="22">
        <f>元データ!AR25/元データ!AS25*100</f>
        <v>17.094017094017094</v>
      </c>
      <c r="AG25" s="24">
        <f>元データ!AT25</f>
        <v>6.7</v>
      </c>
      <c r="AH25" s="24">
        <f>元データ!AU25</f>
        <v>6.7</v>
      </c>
      <c r="AI25" s="14">
        <f>元データ!AV25/元データ!AW25*100</f>
        <v>6.25</v>
      </c>
      <c r="AJ25" s="14">
        <f>元データ!AY25/元データ!AX25*100</f>
        <v>94.209575847379142</v>
      </c>
      <c r="AK25" s="15">
        <f>元データ!AZ25/元データ!BA25</f>
        <v>3765.3449125400343</v>
      </c>
      <c r="AL25" s="25">
        <f>元データ!BB25/元データ!BC25*100</f>
        <v>79.992799927999286</v>
      </c>
      <c r="AM25" s="24">
        <f>元データ!BD25/元データ!BE25*100</f>
        <v>45.15286124902012</v>
      </c>
      <c r="AN25" s="14">
        <f>元データ!BG25/元データ!BF25*100</f>
        <v>4.7317988738516252</v>
      </c>
    </row>
    <row r="26" spans="1:40">
      <c r="A26" s="3">
        <v>50343</v>
      </c>
      <c r="B26" s="3" t="s">
        <v>182</v>
      </c>
      <c r="C26" s="16">
        <f>元データ!C26</f>
        <v>34.200000000000003</v>
      </c>
      <c r="D26" s="14">
        <f>元データ!D26/元データ!BJ26*10000</f>
        <v>3.1931878658861095</v>
      </c>
      <c r="E26" s="23">
        <f>元データ!E26/元データ!BJ26*10000</f>
        <v>4.7897817988291651</v>
      </c>
      <c r="F26" s="23">
        <f>元データ!F26/元データ!BJ26*10000</f>
        <v>39.914848323576365</v>
      </c>
      <c r="G26" s="23">
        <f>元データ!G26/元データ!BJ26*10000</f>
        <v>11.708355508249069</v>
      </c>
      <c r="H26" s="14">
        <f>元データ!H26/元データ!BI26*10000</f>
        <v>4.5280740591668343</v>
      </c>
      <c r="I26" s="47">
        <f>元データ!I26/元データ!BK26</f>
        <v>606.90322190654661</v>
      </c>
      <c r="J26" s="47">
        <f>元データ!J26/元データ!K26*10000</f>
        <v>16.420361247947454</v>
      </c>
      <c r="K26" s="14">
        <f>元データ!L26/元データ!BJ26</f>
        <v>5.3267695582756787</v>
      </c>
      <c r="L26" s="14">
        <f>元データ!M26/元データ!N26*100</f>
        <v>51.374611522830506</v>
      </c>
      <c r="M26" s="14">
        <f>元データ!O26/元データ!P26*100</f>
        <v>52.524020131157542</v>
      </c>
      <c r="N26" s="23">
        <f>元データ!Q26/元データ!R26*100</f>
        <v>73.918959782280012</v>
      </c>
      <c r="O26" s="14">
        <f>元データ!S26/元データ!T26*100</f>
        <v>12.825472399940486</v>
      </c>
      <c r="P26" s="14">
        <f>元データ!BM26/(元データ!U26*100)</f>
        <v>0.64749999999999996</v>
      </c>
      <c r="Q26" s="47">
        <f>元データ!V26/元データ!BN26*10000</f>
        <v>22.222222222222221</v>
      </c>
      <c r="R26" s="14">
        <f>元データ!W26/(元データ!BL26/1000)</f>
        <v>10.486435288546106</v>
      </c>
      <c r="S26" s="14">
        <f>元データ!X26/(元データ!BL26/1000)</f>
        <v>4.7358094851498542</v>
      </c>
      <c r="T26" s="14">
        <f>元データ!Y26/元データ!BL26*10000</f>
        <v>3.382721060821325</v>
      </c>
      <c r="U26" s="23">
        <f>元データ!Z26/元データ!AA26*10000</f>
        <v>4.3047783039173479</v>
      </c>
      <c r="V26" s="23">
        <f>元データ!AB26/元データ!AC26*10000</f>
        <v>6.4308681672025729</v>
      </c>
      <c r="W26" s="14">
        <f>元データ!AD26/元データ!AE26*10000</f>
        <v>100.20040080160321</v>
      </c>
      <c r="X26" s="14">
        <f>元データ!AF26/元データ!BM26*10000</f>
        <v>0</v>
      </c>
      <c r="Y26" s="23">
        <f>元データ!AG26/元データ!AH26*10000</f>
        <v>0</v>
      </c>
      <c r="Z26" s="14">
        <f>元データ!AI26/元データ!AJ26*100</f>
        <v>25.651720542231494</v>
      </c>
      <c r="AA26" s="46">
        <f>元データ!AK26/元データ!BO26*1000</f>
        <v>2.2522522522522523</v>
      </c>
      <c r="AB26" s="14">
        <f>元データ!AL26/元データ!BO26*100</f>
        <v>27.702702702702702</v>
      </c>
      <c r="AC26" s="14">
        <f>元データ!AM26</f>
        <v>19.399999999999999</v>
      </c>
      <c r="AD26" s="14">
        <f>元データ!AN26*100/元データ!AO26</f>
        <v>71.957796014067995</v>
      </c>
      <c r="AE26" s="14">
        <f>元データ!AP26/元データ!AQ26*100</f>
        <v>79.566395663956641</v>
      </c>
      <c r="AF26" s="22">
        <f>元データ!AR26/元データ!AS26*100</f>
        <v>11.983471074380166</v>
      </c>
      <c r="AG26" s="24">
        <f>元データ!AT26</f>
        <v>14.3</v>
      </c>
      <c r="AH26" s="24">
        <f>元データ!AU26</f>
        <v>11.1</v>
      </c>
      <c r="AI26" s="14">
        <f>元データ!AV26/元データ!AW26*100</f>
        <v>5.2631578947368416</v>
      </c>
      <c r="AJ26" s="14">
        <f>元データ!AY26/元データ!AX26*100</f>
        <v>99.558702791461414</v>
      </c>
      <c r="AK26" s="15">
        <f>元データ!AZ26/元データ!BA26</f>
        <v>2686.1346263548203</v>
      </c>
      <c r="AL26" s="25">
        <f>元データ!BB26/元データ!BC26*100</f>
        <v>80.815057848385436</v>
      </c>
      <c r="AM26" s="24">
        <f>元データ!BD26/元データ!BE26*100</f>
        <v>41.79242377579304</v>
      </c>
      <c r="AN26" s="14">
        <f>元データ!BG26/元データ!BF26*100</f>
        <v>3.722356032406394</v>
      </c>
    </row>
    <row r="27" spans="1:40">
      <c r="A27" s="3">
        <v>50344</v>
      </c>
      <c r="B27" s="3" t="s">
        <v>183</v>
      </c>
      <c r="C27" s="16">
        <f>元データ!C27</f>
        <v>43.1</v>
      </c>
      <c r="D27" s="14">
        <f>元データ!D27/元データ!BJ27*10000</f>
        <v>0</v>
      </c>
      <c r="E27" s="23">
        <f>元データ!E27/元データ!BJ27*10000</f>
        <v>5.9099600208586827</v>
      </c>
      <c r="F27" s="23">
        <f>元データ!F27/元データ!BJ27*10000</f>
        <v>30.245089518512081</v>
      </c>
      <c r="G27" s="23">
        <f>元データ!G27/元データ!BJ27*10000</f>
        <v>3.1288023639840081</v>
      </c>
      <c r="H27" s="14">
        <f>元データ!H27/元データ!BI27*10000</f>
        <v>1.6735841478109521</v>
      </c>
      <c r="I27" s="47">
        <f>元データ!I27/元データ!BK27</f>
        <v>25.242060053498097</v>
      </c>
      <c r="J27" s="47">
        <f>元データ!J27/元データ!K27*10000</f>
        <v>0</v>
      </c>
      <c r="K27" s="14">
        <f>元データ!L27/元データ!BJ27</f>
        <v>15.835216408830176</v>
      </c>
      <c r="L27" s="14">
        <f>元データ!M27/元データ!N27*100</f>
        <v>53.332239001969796</v>
      </c>
      <c r="M27" s="14">
        <f>元データ!O27/元データ!P27*100</f>
        <v>55.421197032821865</v>
      </c>
      <c r="N27" s="23">
        <f>元データ!Q27/元データ!R27*100</f>
        <v>73.664432256754012</v>
      </c>
      <c r="O27" s="14">
        <f>元データ!S27/元データ!T27*100</f>
        <v>13.279159647210387</v>
      </c>
      <c r="P27" s="14">
        <f>元データ!BM27/(元データ!U27*100)</f>
        <v>2.16</v>
      </c>
      <c r="Q27" s="47">
        <f>元データ!V27/元データ!BN27*10000</f>
        <v>4.3754101947057542</v>
      </c>
      <c r="R27" s="14">
        <f>元データ!W27/(元データ!BL27/1000)</f>
        <v>5.8402118050147953</v>
      </c>
      <c r="S27" s="14">
        <f>元データ!X27/(元データ!BL27/1000)</f>
        <v>4.6721694440118355</v>
      </c>
      <c r="T27" s="14">
        <f>元データ!Y27/元データ!BL27*10000</f>
        <v>7.0082541660177542</v>
      </c>
      <c r="U27" s="23">
        <f>元データ!Z27/元データ!AA27*10000</f>
        <v>0</v>
      </c>
      <c r="V27" s="23">
        <f>元データ!AB27/元データ!AC27*10000</f>
        <v>0</v>
      </c>
      <c r="W27" s="14">
        <f>元データ!AD27/元データ!AE27*10000</f>
        <v>15.015015015015015</v>
      </c>
      <c r="X27" s="14">
        <f>元データ!AF27/元データ!BM27*10000</f>
        <v>0</v>
      </c>
      <c r="Y27" s="23">
        <f>元データ!AG27/元データ!AH27*10000</f>
        <v>3.0003000300030007</v>
      </c>
      <c r="Z27" s="14">
        <f>元データ!AI27/元データ!AJ27*100</f>
        <v>18.502475247524753</v>
      </c>
      <c r="AA27" s="46">
        <f>元データ!AK27/元データ!BO27*1000</f>
        <v>0</v>
      </c>
      <c r="AB27" s="14">
        <f>元データ!AL27/元データ!BO27*100</f>
        <v>36.159039759939986</v>
      </c>
      <c r="AC27" s="14">
        <f>元データ!AM27</f>
        <v>16</v>
      </c>
      <c r="AD27" s="14">
        <f>元データ!AN27*100/元データ!AO27</f>
        <v>82.320181975056869</v>
      </c>
      <c r="AE27" s="14">
        <f>元データ!AP27/元データ!AQ27*100</f>
        <v>62.326574172892215</v>
      </c>
      <c r="AF27" s="22">
        <f>元データ!AR27/元データ!AS27*100</f>
        <v>12</v>
      </c>
      <c r="AG27" s="24">
        <f>元データ!AT27</f>
        <v>27.3</v>
      </c>
      <c r="AH27" s="24">
        <f>元データ!AU27</f>
        <v>11.1</v>
      </c>
      <c r="AI27" s="14">
        <f>元データ!AV27/元データ!AW27*100</f>
        <v>0</v>
      </c>
      <c r="AJ27" s="14">
        <f>元データ!AY27/元データ!AX27*100</f>
        <v>106.87897653417254</v>
      </c>
      <c r="AK27" s="15">
        <f>元データ!AZ27/元データ!BA27</f>
        <v>2766.4299725091018</v>
      </c>
      <c r="AL27" s="25">
        <f>元データ!BB27/元データ!BC27*100</f>
        <v>78.377319048863342</v>
      </c>
      <c r="AM27" s="24">
        <f>元データ!BD27/元データ!BE27*100</f>
        <v>45.47396090027928</v>
      </c>
      <c r="AN27" s="14">
        <f>元データ!BG27/元データ!BF27*100</f>
        <v>3.3303330333033303</v>
      </c>
    </row>
    <row r="28" spans="1:40">
      <c r="A28" s="3">
        <v>50345</v>
      </c>
      <c r="B28" s="3" t="s">
        <v>184</v>
      </c>
      <c r="C28" s="16">
        <f>元データ!C28</f>
        <v>29.5</v>
      </c>
      <c r="D28" s="14">
        <f>元データ!D28/元データ!BJ28*10000</f>
        <v>1.0125556905629811</v>
      </c>
      <c r="E28" s="23">
        <f>元データ!E28/元データ!BJ28*10000</f>
        <v>5.0627784528149054</v>
      </c>
      <c r="F28" s="23">
        <f>元データ!F28/元データ!BJ28*10000</f>
        <v>34.426893479141349</v>
      </c>
      <c r="G28" s="23">
        <f>元データ!G28/元データ!BJ28*10000</f>
        <v>5.0627784528149054</v>
      </c>
      <c r="H28" s="14">
        <f>元データ!H28/元データ!BI28*10000</f>
        <v>0.99910080927165545</v>
      </c>
      <c r="I28" s="47">
        <f>元データ!I28/元データ!BK28</f>
        <v>2138.6014424584509</v>
      </c>
      <c r="J28" s="47">
        <f>元データ!J28/元データ!K28*10000</f>
        <v>0</v>
      </c>
      <c r="K28" s="14">
        <f>元データ!L28/元データ!BJ28</f>
        <v>9.1130012150668289</v>
      </c>
      <c r="L28" s="14">
        <f>元データ!M28/元データ!N28*100</f>
        <v>50.959956116291828</v>
      </c>
      <c r="M28" s="14">
        <f>元データ!O28/元データ!P28*100</f>
        <v>65.103448275862064</v>
      </c>
      <c r="N28" s="23">
        <f>元データ!Q28/元データ!R28*100</f>
        <v>93.144456103532704</v>
      </c>
      <c r="O28" s="14">
        <f>元データ!S28/元データ!T28*100</f>
        <v>13.367697594501719</v>
      </c>
      <c r="P28" s="14">
        <f>元データ!BM28/(元データ!U28*100)</f>
        <v>0.13636363636363635</v>
      </c>
      <c r="Q28" s="47">
        <f>元データ!V28/元データ!BN28*10000</f>
        <v>36.036036036036037</v>
      </c>
      <c r="R28" s="14">
        <f>元データ!W28/(元データ!BL28/1000)</f>
        <v>41.633758321110236</v>
      </c>
      <c r="S28" s="14">
        <f>元データ!X28/(元データ!BL28/1000)</f>
        <v>1.6924292000451315</v>
      </c>
      <c r="T28" s="14">
        <f>元データ!Y28/元データ!BL28*10000</f>
        <v>4.5131445334536835</v>
      </c>
      <c r="U28" s="23">
        <f>元データ!Z28/元データ!AA28*10000</f>
        <v>0</v>
      </c>
      <c r="V28" s="23">
        <f>元データ!AB28/元データ!AC28*10000</f>
        <v>40</v>
      </c>
      <c r="W28" s="14">
        <f>元データ!AD28/元データ!AE28*10000</f>
        <v>0</v>
      </c>
      <c r="X28" s="14">
        <f>元データ!AF28/元データ!BM28*10000</f>
        <v>0</v>
      </c>
      <c r="Y28" s="23">
        <f>元データ!AG28/元データ!AH28*10000</f>
        <v>0</v>
      </c>
      <c r="Z28" s="14">
        <f>元データ!AI28/元データ!AJ28*100</f>
        <v>28.140703517587941</v>
      </c>
      <c r="AA28" s="46">
        <f>元データ!AK28/元データ!BO28*1000</f>
        <v>0</v>
      </c>
      <c r="AB28" s="14">
        <f>元データ!AL28/元データ!BO28*100</f>
        <v>60.150375939849624</v>
      </c>
      <c r="AC28" s="14">
        <f>元データ!AM28</f>
        <v>22</v>
      </c>
      <c r="AD28" s="14">
        <f>元データ!AN28*100/元データ!AO28</f>
        <v>84.444957304408035</v>
      </c>
      <c r="AE28" s="14">
        <f>元データ!AP28/元データ!AQ28*100</f>
        <v>66.561514195583598</v>
      </c>
      <c r="AF28" s="22">
        <f>元データ!AR28/元データ!AS28*100</f>
        <v>12.837837837837837</v>
      </c>
      <c r="AG28" s="24">
        <f>元データ!AT28</f>
        <v>0</v>
      </c>
      <c r="AH28" s="24">
        <f>元データ!AU28</f>
        <v>20</v>
      </c>
      <c r="AI28" s="14">
        <f>元データ!AV28/元データ!AW28*100</f>
        <v>0</v>
      </c>
      <c r="AJ28" s="14">
        <f>元データ!AY28/元データ!AX28*100</f>
        <v>91.479820627802695</v>
      </c>
      <c r="AK28" s="15">
        <f>元データ!AZ28/元データ!BA28</f>
        <v>2391.794124000864</v>
      </c>
      <c r="AL28" s="25">
        <f>元データ!BB28/元データ!BC28*100</f>
        <v>82.266666666666666</v>
      </c>
      <c r="AM28" s="24">
        <f>元データ!BD28/元データ!BE28*100</f>
        <v>47.772277227722768</v>
      </c>
      <c r="AN28" s="14">
        <f>元データ!BG28/元データ!BF28*100</f>
        <v>5.797733217088056</v>
      </c>
    </row>
    <row r="29" spans="1:40">
      <c r="A29" s="3">
        <v>50561</v>
      </c>
      <c r="B29" s="3" t="s">
        <v>185</v>
      </c>
      <c r="C29" s="16">
        <f>元データ!C29</f>
        <v>15.1</v>
      </c>
      <c r="D29" s="14">
        <f>元データ!D29/元データ!BJ29*10000</f>
        <v>0</v>
      </c>
      <c r="E29" s="23">
        <f>元データ!E29/元データ!BJ29*10000</f>
        <v>4.5280740591668343</v>
      </c>
      <c r="F29" s="23">
        <f>元データ!F29/元データ!BJ29*10000</f>
        <v>21.131012276111896</v>
      </c>
      <c r="G29" s="23">
        <f>元データ!G29/元データ!BJ29*10000</f>
        <v>0</v>
      </c>
      <c r="H29" s="14">
        <f>元データ!H29/元データ!BI29*10000</f>
        <v>1.499325303613374</v>
      </c>
      <c r="I29" s="47">
        <f>元データ!I29/元データ!BK29</f>
        <v>55.218111540585312</v>
      </c>
      <c r="J29" s="47">
        <f>元データ!J29/元データ!K29*10000</f>
        <v>15.57632398753894</v>
      </c>
      <c r="K29" s="14">
        <f>元データ!L29/元データ!BJ29</f>
        <v>0</v>
      </c>
      <c r="L29" s="14">
        <f>元データ!M29/元データ!N29*100</f>
        <v>52.270894920720238</v>
      </c>
      <c r="M29" s="14">
        <f>元データ!O29/元データ!P29*100</f>
        <v>66.268961990795987</v>
      </c>
      <c r="N29" s="23">
        <f>元データ!Q29/元データ!R29*100</f>
        <v>89.76957019120772</v>
      </c>
      <c r="O29" s="14">
        <f>元データ!S29/元データ!T29*100</f>
        <v>15.617977528089888</v>
      </c>
      <c r="P29" s="14">
        <f>元データ!BM29/(元データ!U29*100)</f>
        <v>0.74515151515151512</v>
      </c>
      <c r="Q29" s="47">
        <f>元データ!V29/元データ!BN29*10000</f>
        <v>4.2955326460481098</v>
      </c>
      <c r="R29" s="14">
        <f>元データ!W29/(元データ!BL29/1000)</f>
        <v>22.305045871559631</v>
      </c>
      <c r="S29" s="14">
        <f>元データ!X29/(元データ!BL29/1000)</f>
        <v>3.4403669724770638</v>
      </c>
      <c r="T29" s="14">
        <f>元データ!Y29/元データ!BL29*10000</f>
        <v>5.1605504587155968</v>
      </c>
      <c r="U29" s="23">
        <f>元データ!Z29/元データ!AA29*10000</f>
        <v>0</v>
      </c>
      <c r="V29" s="23">
        <f>元データ!AB29/元データ!AC29*10000</f>
        <v>0</v>
      </c>
      <c r="W29" s="14">
        <f>元データ!AD29/元データ!AE29*10000</f>
        <v>30.03003003003003</v>
      </c>
      <c r="X29" s="14">
        <f>元データ!AF29/元データ!BM29*10000</f>
        <v>0</v>
      </c>
      <c r="Y29" s="23">
        <f>元データ!AG29/元データ!AH29*10000</f>
        <v>0</v>
      </c>
      <c r="Z29" s="14">
        <f>元データ!AI29/元データ!AJ29*100</f>
        <v>16.216216216216218</v>
      </c>
      <c r="AA29" s="46">
        <f>元データ!AK29/元データ!BO29*1000</f>
        <v>0</v>
      </c>
      <c r="AB29" s="14">
        <f>元データ!AL29/元データ!BO29*100</f>
        <v>33.560709413369715</v>
      </c>
      <c r="AC29" s="14">
        <f>元データ!AM29</f>
        <v>20.5</v>
      </c>
      <c r="AD29" s="14">
        <f>元データ!AN29*100/元データ!AO29</f>
        <v>80.267441860465112</v>
      </c>
      <c r="AE29" s="14">
        <f>元データ!AP29/元データ!AQ29*100</f>
        <v>66.684182869153958</v>
      </c>
      <c r="AF29" s="22">
        <f>元データ!AR29/元データ!AS29*100</f>
        <v>13.414634146341465</v>
      </c>
      <c r="AG29" s="24">
        <f>元データ!AT29</f>
        <v>8.3000000000000007</v>
      </c>
      <c r="AH29" s="24">
        <f>元データ!AU29</f>
        <v>11.4</v>
      </c>
      <c r="AI29" s="14">
        <f>元データ!AV29/元データ!AW29*100</f>
        <v>0</v>
      </c>
      <c r="AJ29" s="14">
        <f>元データ!AY29/元データ!AX29*100</f>
        <v>101.13196002447482</v>
      </c>
      <c r="AK29" s="15">
        <f>元データ!AZ29/元データ!BA29</f>
        <v>2641.3180661577608</v>
      </c>
      <c r="AL29" s="25">
        <f>元データ!BB29/元データ!BC29*100</f>
        <v>74.288359176116643</v>
      </c>
      <c r="AM29" s="24">
        <f>元データ!BD29/元データ!BE29*100</f>
        <v>42.657749345740044</v>
      </c>
      <c r="AN29" s="14">
        <f>元データ!BG29/元データ!BF29*100</f>
        <v>3.8872276804784276</v>
      </c>
    </row>
    <row r="30" spans="1:40">
      <c r="C30" s="6" t="s">
        <v>294</v>
      </c>
    </row>
    <row r="31" spans="1:40">
      <c r="C31" s="6" t="s">
        <v>316</v>
      </c>
    </row>
    <row r="32" spans="1:40">
      <c r="C32" s="7" t="s">
        <v>250</v>
      </c>
    </row>
    <row r="33" spans="1:3">
      <c r="C33" s="31" t="s">
        <v>293</v>
      </c>
    </row>
    <row r="36" spans="1:3">
      <c r="A36" s="1" t="s">
        <v>385</v>
      </c>
    </row>
  </sheetData>
  <phoneticPr fontId="1"/>
  <conditionalFormatting sqref="A9:AN29">
    <cfRule type="expression" dxfId="13" priority="140">
      <formula>MOD(ROW(),2)=0</formula>
    </cfRule>
  </conditionalFormatting>
  <pageMargins left="0.70866141732283472" right="0.70866141732283472" top="0.74803149606299213" bottom="0.74803149606299213" header="0.31496062992125984" footer="0.31496062992125984"/>
  <pageSetup paperSize="8" orientation="landscape" r:id="rId1"/>
  <headerFooter>
    <oddFooter>&amp;C&amp;P / &amp;N</oddFooter>
  </headerFooter>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2"/>
  <sheetViews>
    <sheetView view="pageBreakPreview" zoomScale="70" zoomScaleNormal="85" zoomScaleSheetLayoutView="70" workbookViewId="0">
      <pane xSplit="2" ySplit="7" topLeftCell="C20" activePane="bottomRight" state="frozen"/>
      <selection activeCell="AN10" sqref="AN10"/>
      <selection pane="topRight" activeCell="AN10" sqref="AN10"/>
      <selection pane="bottomLeft" activeCell="AN10" sqref="AN10"/>
      <selection pane="bottomRight" activeCell="AF21" sqref="AF21"/>
    </sheetView>
  </sheetViews>
  <sheetFormatPr defaultColWidth="8.88671875" defaultRowHeight="13.2"/>
  <cols>
    <col min="1" max="1" width="6.44140625" style="84" customWidth="1"/>
    <col min="2" max="2" width="15.77734375" style="83" customWidth="1"/>
    <col min="3" max="3" width="8" style="108" customWidth="1"/>
    <col min="4" max="10" width="8" style="84" customWidth="1"/>
    <col min="11" max="11" width="8.109375" style="84" customWidth="1"/>
    <col min="12" max="18" width="8" style="84" customWidth="1"/>
    <col min="19" max="19" width="8" style="108" customWidth="1"/>
    <col min="20" max="26" width="8" style="84" customWidth="1"/>
    <col min="27" max="27" width="8" style="108" customWidth="1"/>
    <col min="28" max="28" width="8" style="84" customWidth="1"/>
    <col min="29" max="29" width="8" style="108" customWidth="1"/>
    <col min="30" max="30" width="8" style="84" customWidth="1"/>
    <col min="31" max="31" width="8" style="108" customWidth="1"/>
    <col min="32" max="39" width="8" style="84" customWidth="1"/>
    <col min="40" max="40" width="8" style="108" customWidth="1"/>
    <col min="41" max="16384" width="8.88671875" style="84"/>
  </cols>
  <sheetData>
    <row r="1" spans="1:43">
      <c r="A1" s="82" t="s">
        <v>172</v>
      </c>
    </row>
    <row r="2" spans="1:43" s="85" customFormat="1" ht="10.8">
      <c r="B2" s="66"/>
      <c r="C2" s="124" t="s">
        <v>295</v>
      </c>
      <c r="D2" s="67"/>
      <c r="E2" s="67"/>
      <c r="F2" s="67"/>
      <c r="G2" s="67"/>
      <c r="H2" s="67"/>
      <c r="I2" s="67"/>
      <c r="J2" s="67"/>
      <c r="K2" s="68"/>
      <c r="L2" s="32" t="s">
        <v>296</v>
      </c>
      <c r="M2" s="67"/>
      <c r="N2" s="67"/>
      <c r="O2" s="68"/>
      <c r="P2" s="32" t="s">
        <v>297</v>
      </c>
      <c r="Q2" s="67"/>
      <c r="R2" s="67"/>
      <c r="S2" s="123"/>
      <c r="T2" s="32" t="s">
        <v>298</v>
      </c>
      <c r="U2" s="67"/>
      <c r="V2" s="68"/>
      <c r="W2" s="32" t="s">
        <v>299</v>
      </c>
      <c r="X2" s="67"/>
      <c r="Y2" s="69"/>
      <c r="Z2" s="67"/>
      <c r="AA2" s="128"/>
      <c r="AB2" s="68"/>
      <c r="AC2" s="124" t="s">
        <v>300</v>
      </c>
      <c r="AD2" s="67"/>
      <c r="AE2" s="128"/>
      <c r="AF2" s="67"/>
      <c r="AG2" s="67"/>
      <c r="AH2" s="67"/>
      <c r="AI2" s="68"/>
      <c r="AJ2" s="32" t="s">
        <v>301</v>
      </c>
      <c r="AK2" s="67"/>
      <c r="AL2" s="67"/>
      <c r="AM2" s="67"/>
      <c r="AN2" s="123"/>
    </row>
    <row r="3" spans="1:43" s="86" customFormat="1" ht="10.8">
      <c r="B3" s="70" t="s">
        <v>0</v>
      </c>
      <c r="C3" s="70" t="s">
        <v>142</v>
      </c>
      <c r="D3" s="70" t="s">
        <v>143</v>
      </c>
      <c r="E3" s="70" t="s">
        <v>144</v>
      </c>
      <c r="F3" s="70" t="s">
        <v>145</v>
      </c>
      <c r="G3" s="70" t="s">
        <v>146</v>
      </c>
      <c r="H3" s="70" t="s">
        <v>302</v>
      </c>
      <c r="I3" s="70" t="s">
        <v>303</v>
      </c>
      <c r="J3" s="70" t="s">
        <v>304</v>
      </c>
      <c r="K3" s="70" t="s">
        <v>305</v>
      </c>
      <c r="L3" s="70" t="s">
        <v>147</v>
      </c>
      <c r="M3" s="70" t="s">
        <v>148</v>
      </c>
      <c r="N3" s="70" t="s">
        <v>149</v>
      </c>
      <c r="O3" s="70" t="s">
        <v>150</v>
      </c>
      <c r="P3" s="70" t="s">
        <v>151</v>
      </c>
      <c r="Q3" s="70" t="s">
        <v>152</v>
      </c>
      <c r="R3" s="70" t="s">
        <v>153</v>
      </c>
      <c r="S3" s="70" t="s">
        <v>154</v>
      </c>
      <c r="T3" s="70" t="s">
        <v>155</v>
      </c>
      <c r="U3" s="70" t="s">
        <v>156</v>
      </c>
      <c r="V3" s="70" t="s">
        <v>157</v>
      </c>
      <c r="W3" s="70" t="s">
        <v>158</v>
      </c>
      <c r="X3" s="70" t="s">
        <v>159</v>
      </c>
      <c r="Y3" s="70" t="s">
        <v>160</v>
      </c>
      <c r="Z3" s="70" t="s">
        <v>306</v>
      </c>
      <c r="AA3" s="70" t="s">
        <v>307</v>
      </c>
      <c r="AB3" s="70" t="s">
        <v>308</v>
      </c>
      <c r="AC3" s="70" t="s">
        <v>161</v>
      </c>
      <c r="AD3" s="70" t="s">
        <v>162</v>
      </c>
      <c r="AE3" s="70" t="s">
        <v>163</v>
      </c>
      <c r="AF3" s="70" t="s">
        <v>164</v>
      </c>
      <c r="AG3" s="70" t="s">
        <v>165</v>
      </c>
      <c r="AH3" s="70" t="s">
        <v>166</v>
      </c>
      <c r="AI3" s="70" t="s">
        <v>309</v>
      </c>
      <c r="AJ3" s="70" t="s">
        <v>167</v>
      </c>
      <c r="AK3" s="70" t="s">
        <v>168</v>
      </c>
      <c r="AL3" s="70" t="s">
        <v>169</v>
      </c>
      <c r="AM3" s="70" t="s">
        <v>170</v>
      </c>
      <c r="AN3" s="70" t="s">
        <v>171</v>
      </c>
    </row>
    <row r="4" spans="1:43" s="87" customFormat="1" ht="69" customHeight="1">
      <c r="B4" s="88" t="s">
        <v>1</v>
      </c>
      <c r="C4" s="150" t="s">
        <v>76</v>
      </c>
      <c r="D4" s="56" t="s">
        <v>109</v>
      </c>
      <c r="E4" s="57" t="s">
        <v>110</v>
      </c>
      <c r="F4" s="57" t="s">
        <v>285</v>
      </c>
      <c r="G4" s="57" t="s">
        <v>111</v>
      </c>
      <c r="H4" s="56" t="s">
        <v>112</v>
      </c>
      <c r="I4" s="58" t="s">
        <v>113</v>
      </c>
      <c r="J4" s="191" t="s">
        <v>114</v>
      </c>
      <c r="K4" s="56" t="s">
        <v>115</v>
      </c>
      <c r="L4" s="56" t="s">
        <v>83</v>
      </c>
      <c r="M4" s="56" t="s">
        <v>7</v>
      </c>
      <c r="N4" s="56" t="s">
        <v>34</v>
      </c>
      <c r="O4" s="60" t="s">
        <v>33</v>
      </c>
      <c r="P4" s="56" t="s">
        <v>90</v>
      </c>
      <c r="Q4" s="59" t="s">
        <v>116</v>
      </c>
      <c r="R4" s="56" t="s">
        <v>117</v>
      </c>
      <c r="S4" s="150" t="s">
        <v>118</v>
      </c>
      <c r="T4" s="56" t="s">
        <v>119</v>
      </c>
      <c r="U4" s="60" t="s">
        <v>120</v>
      </c>
      <c r="V4" s="60" t="s">
        <v>121</v>
      </c>
      <c r="W4" s="56" t="s">
        <v>125</v>
      </c>
      <c r="X4" s="60" t="s">
        <v>128</v>
      </c>
      <c r="Y4" s="56" t="s">
        <v>122</v>
      </c>
      <c r="Z4" s="56" t="s">
        <v>5</v>
      </c>
      <c r="AA4" s="150" t="s">
        <v>123</v>
      </c>
      <c r="AB4" s="56" t="s">
        <v>97</v>
      </c>
      <c r="AC4" s="150" t="s">
        <v>6</v>
      </c>
      <c r="AD4" s="56" t="s">
        <v>95</v>
      </c>
      <c r="AE4" s="150" t="s">
        <v>96</v>
      </c>
      <c r="AF4" s="59" t="s">
        <v>52</v>
      </c>
      <c r="AG4" s="59" t="s">
        <v>43</v>
      </c>
      <c r="AH4" s="59" t="s">
        <v>141</v>
      </c>
      <c r="AI4" s="60" t="s">
        <v>30</v>
      </c>
      <c r="AJ4" s="56" t="s">
        <v>251</v>
      </c>
      <c r="AK4" s="56" t="s">
        <v>20</v>
      </c>
      <c r="AL4" s="59" t="s">
        <v>91</v>
      </c>
      <c r="AM4" s="59" t="s">
        <v>92</v>
      </c>
      <c r="AN4" s="150" t="s">
        <v>82</v>
      </c>
    </row>
    <row r="5" spans="1:43" s="86" customFormat="1" ht="10.8">
      <c r="B5" s="89" t="s">
        <v>2</v>
      </c>
      <c r="C5" s="70" t="s">
        <v>10</v>
      </c>
      <c r="D5" s="89" t="s">
        <v>11</v>
      </c>
      <c r="E5" s="89" t="s">
        <v>11</v>
      </c>
      <c r="F5" s="89" t="s">
        <v>11</v>
      </c>
      <c r="G5" s="89" t="s">
        <v>11</v>
      </c>
      <c r="H5" s="89" t="s">
        <v>11</v>
      </c>
      <c r="I5" s="89" t="s">
        <v>12</v>
      </c>
      <c r="J5" s="89" t="s">
        <v>104</v>
      </c>
      <c r="K5" s="89" t="s">
        <v>12</v>
      </c>
      <c r="L5" s="89" t="s">
        <v>8</v>
      </c>
      <c r="M5" s="89" t="s">
        <v>8</v>
      </c>
      <c r="N5" s="89" t="s">
        <v>8</v>
      </c>
      <c r="O5" s="89" t="s">
        <v>8</v>
      </c>
      <c r="P5" s="89" t="s">
        <v>13</v>
      </c>
      <c r="Q5" s="89" t="s">
        <v>63</v>
      </c>
      <c r="R5" s="89" t="s">
        <v>16</v>
      </c>
      <c r="S5" s="70" t="s">
        <v>15</v>
      </c>
      <c r="T5" s="89" t="s">
        <v>14</v>
      </c>
      <c r="U5" s="89" t="s">
        <v>64</v>
      </c>
      <c r="V5" s="89" t="s">
        <v>64</v>
      </c>
      <c r="W5" s="89" t="s">
        <v>127</v>
      </c>
      <c r="X5" s="89" t="s">
        <v>127</v>
      </c>
      <c r="Y5" s="89" t="s">
        <v>63</v>
      </c>
      <c r="Z5" s="89" t="s">
        <v>8</v>
      </c>
      <c r="AA5" s="89" t="s">
        <v>35</v>
      </c>
      <c r="AB5" s="89" t="s">
        <v>8</v>
      </c>
      <c r="AC5" s="70" t="s">
        <v>10</v>
      </c>
      <c r="AD5" s="89" t="s">
        <v>8</v>
      </c>
      <c r="AE5" s="70" t="s">
        <v>8</v>
      </c>
      <c r="AF5" s="89" t="s">
        <v>8</v>
      </c>
      <c r="AG5" s="89" t="s">
        <v>8</v>
      </c>
      <c r="AH5" s="89" t="s">
        <v>8</v>
      </c>
      <c r="AI5" s="89" t="s">
        <v>8</v>
      </c>
      <c r="AJ5" s="89" t="s">
        <v>8</v>
      </c>
      <c r="AK5" s="89" t="s">
        <v>9</v>
      </c>
      <c r="AL5" s="89" t="s">
        <v>51</v>
      </c>
      <c r="AM5" s="89" t="s">
        <v>50</v>
      </c>
      <c r="AN5" s="70" t="s">
        <v>8</v>
      </c>
    </row>
    <row r="6" spans="1:43" s="86" customFormat="1" ht="10.8">
      <c r="B6" s="89" t="s">
        <v>3</v>
      </c>
      <c r="C6" s="130">
        <v>42004</v>
      </c>
      <c r="D6" s="90">
        <v>42522</v>
      </c>
      <c r="E6" s="90">
        <v>42522</v>
      </c>
      <c r="F6" s="90">
        <v>42522</v>
      </c>
      <c r="G6" s="90">
        <v>42522</v>
      </c>
      <c r="H6" s="90">
        <v>41821</v>
      </c>
      <c r="I6" s="90">
        <v>43190</v>
      </c>
      <c r="J6" s="90">
        <v>43586</v>
      </c>
      <c r="K6" s="90">
        <v>42825</v>
      </c>
      <c r="L6" s="90">
        <v>42278</v>
      </c>
      <c r="M6" s="90">
        <v>40452</v>
      </c>
      <c r="N6" s="90">
        <v>42278</v>
      </c>
      <c r="O6" s="90">
        <v>42278</v>
      </c>
      <c r="P6" s="90">
        <v>43009</v>
      </c>
      <c r="Q6" s="90">
        <v>43646</v>
      </c>
      <c r="R6" s="90">
        <v>43374</v>
      </c>
      <c r="S6" s="70" t="s">
        <v>45</v>
      </c>
      <c r="T6" s="90">
        <v>43221</v>
      </c>
      <c r="U6" s="90">
        <v>42735</v>
      </c>
      <c r="V6" s="90">
        <v>42735</v>
      </c>
      <c r="W6" s="89" t="s">
        <v>29</v>
      </c>
      <c r="X6" s="90">
        <v>43009</v>
      </c>
      <c r="Y6" s="90">
        <v>43647</v>
      </c>
      <c r="Z6" s="90">
        <v>43221</v>
      </c>
      <c r="AA6" s="130">
        <v>43556</v>
      </c>
      <c r="AB6" s="91" t="s">
        <v>28</v>
      </c>
      <c r="AC6" s="130">
        <v>41548</v>
      </c>
      <c r="AD6" s="90">
        <v>42278</v>
      </c>
      <c r="AE6" s="130">
        <v>42278</v>
      </c>
      <c r="AF6" s="90">
        <v>42278</v>
      </c>
      <c r="AG6" s="89" t="s">
        <v>29</v>
      </c>
      <c r="AH6" s="8">
        <v>43556</v>
      </c>
      <c r="AI6" s="90">
        <v>43646</v>
      </c>
      <c r="AJ6" s="90">
        <v>42278</v>
      </c>
      <c r="AK6" s="90">
        <v>43282</v>
      </c>
      <c r="AL6" s="90">
        <v>42278</v>
      </c>
      <c r="AM6" s="90">
        <v>42278</v>
      </c>
      <c r="AN6" s="130">
        <v>42278</v>
      </c>
    </row>
    <row r="7" spans="1:43" s="87" customFormat="1" ht="86.4">
      <c r="B7" s="92" t="s">
        <v>4</v>
      </c>
      <c r="C7" s="150" t="s">
        <v>140</v>
      </c>
      <c r="D7" s="56" t="s">
        <v>48</v>
      </c>
      <c r="E7" s="57" t="s">
        <v>67</v>
      </c>
      <c r="F7" s="57" t="s">
        <v>67</v>
      </c>
      <c r="G7" s="57" t="s">
        <v>67</v>
      </c>
      <c r="H7" s="56" t="s">
        <v>140</v>
      </c>
      <c r="I7" s="56" t="s">
        <v>140</v>
      </c>
      <c r="J7" s="56" t="s">
        <v>140</v>
      </c>
      <c r="K7" s="56" t="s">
        <v>26</v>
      </c>
      <c r="L7" s="56" t="s">
        <v>17</v>
      </c>
      <c r="M7" s="56" t="s">
        <v>17</v>
      </c>
      <c r="N7" s="56" t="s">
        <v>36</v>
      </c>
      <c r="O7" s="56" t="s">
        <v>17</v>
      </c>
      <c r="P7" s="56" t="s">
        <v>140</v>
      </c>
      <c r="Q7" s="93" t="s">
        <v>53</v>
      </c>
      <c r="R7" s="56" t="s">
        <v>140</v>
      </c>
      <c r="S7" s="150" t="s">
        <v>140</v>
      </c>
      <c r="T7" s="56" t="s">
        <v>27</v>
      </c>
      <c r="U7" s="56" t="s">
        <v>37</v>
      </c>
      <c r="V7" s="56" t="s">
        <v>37</v>
      </c>
      <c r="W7" s="56" t="s">
        <v>126</v>
      </c>
      <c r="X7" s="56" t="s">
        <v>130</v>
      </c>
      <c r="Y7" s="56" t="s">
        <v>140</v>
      </c>
      <c r="Z7" s="56" t="s">
        <v>140</v>
      </c>
      <c r="AA7" s="150" t="s">
        <v>72</v>
      </c>
      <c r="AB7" s="56" t="s">
        <v>140</v>
      </c>
      <c r="AC7" s="150" t="s">
        <v>19</v>
      </c>
      <c r="AD7" s="56" t="s">
        <v>17</v>
      </c>
      <c r="AE7" s="150" t="s">
        <v>17</v>
      </c>
      <c r="AF7" s="93" t="s">
        <v>17</v>
      </c>
      <c r="AG7" s="93" t="s">
        <v>61</v>
      </c>
      <c r="AH7" s="190" t="s">
        <v>249</v>
      </c>
      <c r="AI7" s="56" t="s">
        <v>32</v>
      </c>
      <c r="AJ7" s="56" t="s">
        <v>17</v>
      </c>
      <c r="AK7" s="56" t="s">
        <v>18</v>
      </c>
      <c r="AL7" s="93" t="s">
        <v>38</v>
      </c>
      <c r="AM7" s="93" t="s">
        <v>38</v>
      </c>
      <c r="AN7" s="150" t="s">
        <v>17</v>
      </c>
    </row>
    <row r="8" spans="1:43">
      <c r="A8" s="94"/>
      <c r="B8" s="94" t="s">
        <v>139</v>
      </c>
      <c r="C8" s="159"/>
      <c r="D8" s="95"/>
      <c r="E8" s="95"/>
      <c r="F8" s="95"/>
      <c r="G8" s="95"/>
      <c r="H8" s="95"/>
      <c r="I8" s="95"/>
      <c r="J8" s="95"/>
      <c r="K8" s="95"/>
      <c r="L8" s="95"/>
      <c r="M8" s="99"/>
      <c r="N8" s="100"/>
      <c r="O8" s="95"/>
      <c r="P8" s="95"/>
      <c r="Q8" s="95"/>
      <c r="R8" s="95"/>
      <c r="S8" s="153"/>
      <c r="T8" s="95"/>
      <c r="U8" s="100"/>
      <c r="V8" s="100"/>
      <c r="W8" s="95"/>
      <c r="X8" s="95"/>
      <c r="Y8" s="95"/>
      <c r="Z8" s="95"/>
      <c r="AA8" s="152"/>
      <c r="AB8" s="95"/>
      <c r="AC8" s="153"/>
      <c r="AD8" s="99"/>
      <c r="AE8" s="153"/>
      <c r="AF8" s="101"/>
      <c r="AG8" s="98"/>
      <c r="AH8" s="98"/>
      <c r="AI8" s="95"/>
      <c r="AJ8" s="95"/>
      <c r="AK8" s="96"/>
      <c r="AL8" s="97"/>
      <c r="AM8" s="98"/>
      <c r="AN8" s="153"/>
    </row>
    <row r="9" spans="1:43">
      <c r="A9" s="102">
        <v>50201</v>
      </c>
      <c r="B9" s="94" t="s">
        <v>131</v>
      </c>
      <c r="C9" s="153">
        <f>(指標!C10-偏差値!C$29)/偏差値!C$30*(-10)+50</f>
        <v>59.400692968660501</v>
      </c>
      <c r="D9" s="95">
        <f>(指標!D10-偏差値!D$29)/偏差値!D$30*10+50</f>
        <v>44.058605454856696</v>
      </c>
      <c r="E9" s="95">
        <f>(指標!E10-偏差値!E$29)/偏差値!E$30*10+50</f>
        <v>47.260730750161535</v>
      </c>
      <c r="F9" s="95">
        <f>(指標!F10-偏差値!F$29)/偏差値!F$30*10+50</f>
        <v>42.567669013355804</v>
      </c>
      <c r="G9" s="95">
        <f>(指標!G10-偏差値!G$29)/偏差値!G$30*10+50</f>
        <v>42.829598789719107</v>
      </c>
      <c r="H9" s="95">
        <f>(指標!H10-偏差値!H$29)/偏差値!H$30*10+50</f>
        <v>45.028104172510702</v>
      </c>
      <c r="I9" s="95">
        <f>(指標!I10-偏差値!I$29)/偏差値!I$30*10+50</f>
        <v>44.044876527922057</v>
      </c>
      <c r="J9" s="95">
        <f>(指標!J10-偏差値!J$29)/偏差値!J$30*10+50</f>
        <v>47.799076685416601</v>
      </c>
      <c r="K9" s="95">
        <f>(指標!K10-偏差値!K$29)/偏差値!K$30*10+50</f>
        <v>46.009949991602028</v>
      </c>
      <c r="L9" s="95">
        <f>(指標!L10-偏差値!L$29)/偏差値!L$30*10+50</f>
        <v>50.867016811034674</v>
      </c>
      <c r="M9" s="95">
        <f>(指標!M10-偏差値!M$29)/偏差値!M$30*10+50</f>
        <v>43.238331686164784</v>
      </c>
      <c r="N9" s="95">
        <f>(指標!N10-偏差値!N$29)/偏差値!N$30*10+50</f>
        <v>39.430269156940369</v>
      </c>
      <c r="O9" s="95">
        <f>(指標!O10-偏差値!O$29)/偏差値!O$30*10+50</f>
        <v>45.451371334624618</v>
      </c>
      <c r="P9" s="95">
        <f>(指標!P10-偏差値!P$29)/偏差値!P$30*10+50</f>
        <v>57.454879733255218</v>
      </c>
      <c r="Q9" s="95">
        <f>(指標!Q10-偏差値!Q$29)/偏差値!Q$30*10+50</f>
        <v>53.003255408714928</v>
      </c>
      <c r="R9" s="95">
        <f>(指標!R10-偏差値!R$29)/偏差値!R$30*10+50</f>
        <v>42.558002010758919</v>
      </c>
      <c r="S9" s="153">
        <f>(指標!S10-偏差値!S$29)/偏差値!S$30*(-10)+50</f>
        <v>44.817989425960718</v>
      </c>
      <c r="T9" s="95">
        <f>(指標!T10-偏差値!T$29)/偏差値!T$30*10+50</f>
        <v>36.442433892286218</v>
      </c>
      <c r="U9" s="95">
        <f>(指標!U10-偏差値!U$29)/偏差値!U$30*10+50</f>
        <v>54.268554877896186</v>
      </c>
      <c r="V9" s="95">
        <f>(指標!V10-偏差値!V$29)/偏差値!V$30*10+50</f>
        <v>54.891724583119938</v>
      </c>
      <c r="W9" s="95">
        <f>(指標!W10-偏差値!W$29)/偏差値!W$30*10+50</f>
        <v>41.40814499392981</v>
      </c>
      <c r="X9" s="95">
        <f>(指標!X10-偏差値!X$29)/偏差値!X$30*10+50</f>
        <v>57.026417055181724</v>
      </c>
      <c r="Y9" s="95">
        <f>(指標!Y10-偏差値!Y$29)/偏差値!Y$30*10+50</f>
        <v>45.452909608722877</v>
      </c>
      <c r="Z9" s="95">
        <f>(指標!Z10-偏差値!Z$29)/偏差値!Z$30*10+50</f>
        <v>45.31556530919152</v>
      </c>
      <c r="AA9" s="152">
        <f>(指標!AA10-偏差値!AA$29)/偏差値!AA$30*(-10)+50</f>
        <v>47.816520435001678</v>
      </c>
      <c r="AB9" s="95">
        <f>(指標!AB10-偏差値!AB$29)/偏差値!AB$30*10+50</f>
        <v>40.006451905711806</v>
      </c>
      <c r="AC9" s="153">
        <f>(指標!AC10-偏差値!AC$29)/偏差値!AC$30*(-10)+50</f>
        <v>48.436035132556995</v>
      </c>
      <c r="AD9" s="95">
        <f>(指標!AD10-偏差値!AD$29)/偏差値!AD$30*10+50</f>
        <v>49.145248022034131</v>
      </c>
      <c r="AE9" s="153">
        <f>(指標!AE10-偏差値!AE$29)/偏差値!AE$30*(-10)+50</f>
        <v>45.290901374485237</v>
      </c>
      <c r="AF9" s="95">
        <f>(指標!AF10-偏差値!AF$29)/偏差値!AF$30*10+50</f>
        <v>57.768366403161465</v>
      </c>
      <c r="AG9" s="95">
        <f>(指標!AG10-偏差値!AG$29)/偏差値!AG$30*10+50</f>
        <v>61.804877830136881</v>
      </c>
      <c r="AH9" s="95">
        <f>(指標!AH10-偏差値!AH$29)/偏差値!AH$30*10+50</f>
        <v>42.569233440869489</v>
      </c>
      <c r="AI9" s="95">
        <f>(指標!AI10-偏差値!AI$29)/偏差値!AI$30*10+50</f>
        <v>60.203957872647351</v>
      </c>
      <c r="AJ9" s="95">
        <f>(指標!AJ10-偏差値!AJ$29)/偏差値!AJ$30*10+50</f>
        <v>64.160256427053938</v>
      </c>
      <c r="AK9" s="95">
        <f>(指標!AK10-偏差値!AK$29)/偏差値!AK$30*10+50</f>
        <v>62.439015482163441</v>
      </c>
      <c r="AL9" s="95">
        <f>(指標!AL10-偏差値!AL$29)/偏差値!AL$30*10+50</f>
        <v>61.948027237089107</v>
      </c>
      <c r="AM9" s="95">
        <f>(指標!AM10-偏差値!AM$29)/偏差値!AM$30*10+50</f>
        <v>33.776774085686249</v>
      </c>
      <c r="AN9" s="153">
        <f>(指標!AN10-偏差値!AN$29)/偏差値!AN$30*(-10)+50</f>
        <v>47.992036077787645</v>
      </c>
      <c r="AP9" s="84">
        <v>47.347899107550596</v>
      </c>
      <c r="AQ9" s="84">
        <v>47.992036077787645</v>
      </c>
    </row>
    <row r="10" spans="1:43">
      <c r="A10" s="102">
        <v>50202</v>
      </c>
      <c r="B10" s="94" t="s">
        <v>132</v>
      </c>
      <c r="C10" s="153">
        <f>(指標!C11-偏差値!C$29)/偏差値!C$30*(-10)+50</f>
        <v>55.546576421794342</v>
      </c>
      <c r="D10" s="95">
        <f>(指標!D11-偏差値!D$29)/偏差値!D$30*10+50</f>
        <v>49.055513831504726</v>
      </c>
      <c r="E10" s="95">
        <f>(指標!E11-偏差値!E$29)/偏差値!E$30*10+50</f>
        <v>57.992872153148433</v>
      </c>
      <c r="F10" s="95">
        <f>(指標!F11-偏差値!F$29)/偏差値!F$30*10+50</f>
        <v>54.372774533957141</v>
      </c>
      <c r="G10" s="95">
        <f>(指標!G11-偏差値!G$29)/偏差値!G$30*10+50</f>
        <v>47.85569230177623</v>
      </c>
      <c r="H10" s="95">
        <f>(指標!H11-偏差値!H$29)/偏差値!H$30*10+50</f>
        <v>59.365025939533311</v>
      </c>
      <c r="I10" s="95">
        <f>(指標!I11-偏差値!I$29)/偏差値!I$30*10+50</f>
        <v>45.249256729680255</v>
      </c>
      <c r="J10" s="95">
        <f>(指標!J11-偏差値!J$29)/偏差値!J$30*10+50</f>
        <v>46.592005555398217</v>
      </c>
      <c r="K10" s="95">
        <f>(指標!K11-偏差値!K$29)/偏差値!K$30*10+50</f>
        <v>61.475803798215765</v>
      </c>
      <c r="L10" s="95">
        <f>(指標!L11-偏差値!L$29)/偏差値!L$30*10+50</f>
        <v>48.593205866921799</v>
      </c>
      <c r="M10" s="95">
        <f>(指標!M11-偏差値!M$29)/偏差値!M$30*10+50</f>
        <v>46.899520245596293</v>
      </c>
      <c r="N10" s="95">
        <f>(指標!N11-偏差値!N$29)/偏差値!N$30*10+50</f>
        <v>42.667826534802991</v>
      </c>
      <c r="O10" s="95">
        <f>(指標!O11-偏差値!O$29)/偏差値!O$30*10+50</f>
        <v>48.341090379523308</v>
      </c>
      <c r="P10" s="95">
        <f>(指標!P11-偏差値!P$29)/偏差値!P$30*10+50</f>
        <v>55.732889140509357</v>
      </c>
      <c r="Q10" s="95">
        <f>(指標!Q11-偏差値!Q$29)/偏差値!Q$30*10+50</f>
        <v>46.069813384333258</v>
      </c>
      <c r="R10" s="95">
        <f>(指標!R11-偏差値!R$29)/偏差値!R$30*10+50</f>
        <v>42.999818201815323</v>
      </c>
      <c r="S10" s="153">
        <f>(指標!S11-偏差値!S$29)/偏差値!S$30*(-10)+50</f>
        <v>41.030964930890264</v>
      </c>
      <c r="T10" s="95">
        <f>(指標!T11-偏差値!T$29)/偏差値!T$30*10+50</f>
        <v>44.782996867543773</v>
      </c>
      <c r="U10" s="95">
        <f>(指標!U11-偏差値!U$29)/偏差値!U$30*10+50</f>
        <v>62.327803862611916</v>
      </c>
      <c r="V10" s="95">
        <f>(指標!V11-偏差値!V$29)/偏差値!V$30*10+50</f>
        <v>53.267593804649344</v>
      </c>
      <c r="W10" s="95">
        <f>(指標!W11-偏差値!W$29)/偏差値!W$30*10+50</f>
        <v>45.070852371026056</v>
      </c>
      <c r="X10" s="95">
        <f>(指標!X11-偏差値!X$29)/偏差値!X$30*10+50</f>
        <v>54.130715976273791</v>
      </c>
      <c r="Y10" s="95">
        <f>(指標!Y11-偏差値!Y$29)/偏差値!Y$30*10+50</f>
        <v>45.961131382087686</v>
      </c>
      <c r="Z10" s="95">
        <f>(指標!Z11-偏差値!Z$29)/偏差値!Z$30*10+50</f>
        <v>42.48727684883832</v>
      </c>
      <c r="AA10" s="152">
        <f>(指標!AA11-偏差値!AA$29)/偏差値!AA$30*(-10)+50</f>
        <v>49.842814659614241</v>
      </c>
      <c r="AB10" s="95">
        <f>(指標!AB11-偏差値!AB$29)/偏差値!AB$30*10+50</f>
        <v>40.488559479716038</v>
      </c>
      <c r="AC10" s="153">
        <f>(指標!AC11-偏差値!AC$29)/偏差値!AC$30*(-10)+50</f>
        <v>44.791845150165535</v>
      </c>
      <c r="AD10" s="95">
        <f>(指標!AD11-偏差値!AD$29)/偏差値!AD$30*10+50</f>
        <v>41.837134838188618</v>
      </c>
      <c r="AE10" s="153">
        <f>(指標!AE11-偏差値!AE$29)/偏差値!AE$30*(-10)+50</f>
        <v>57.3239464960212</v>
      </c>
      <c r="AF10" s="95">
        <f>(指標!AF11-偏差値!AF$29)/偏差値!AF$30*10+50</f>
        <v>51.158626168453218</v>
      </c>
      <c r="AG10" s="95">
        <f>(指標!AG11-偏差値!AG$29)/偏差値!AG$30*10+50</f>
        <v>58.022099298932794</v>
      </c>
      <c r="AH10" s="95">
        <f>(指標!AH11-偏差値!AH$29)/偏差値!AH$30*10+50</f>
        <v>40.886795729368238</v>
      </c>
      <c r="AI10" s="95">
        <f>(指標!AI11-偏差値!AI$29)/偏差値!AI$30*10+50</f>
        <v>53.418602375082415</v>
      </c>
      <c r="AJ10" s="95">
        <f>(指標!AJ11-偏差値!AJ$29)/偏差値!AJ$30*10+50</f>
        <v>54.93220172647348</v>
      </c>
      <c r="AK10" s="95">
        <f>(指標!AK11-偏差値!AK$29)/偏差値!AK$30*10+50</f>
        <v>60.061824089420362</v>
      </c>
      <c r="AL10" s="95">
        <f>(指標!AL11-偏差値!AL$29)/偏差値!AL$30*10+50</f>
        <v>72.628766937758044</v>
      </c>
      <c r="AM10" s="95">
        <f>(指標!AM11-偏差値!AM$29)/偏差値!AM$30*10+50</f>
        <v>54.055323516133164</v>
      </c>
      <c r="AN10" s="153">
        <f>(指標!AN11-偏差値!AN$29)/偏差値!AN$30*(-10)+50</f>
        <v>46.093016550251136</v>
      </c>
      <c r="AP10" s="84">
        <v>46.194811763007365</v>
      </c>
      <c r="AQ10" s="84">
        <v>46.093016550251136</v>
      </c>
    </row>
    <row r="11" spans="1:43">
      <c r="A11" s="102">
        <v>50203</v>
      </c>
      <c r="B11" s="94" t="s">
        <v>133</v>
      </c>
      <c r="C11" s="153">
        <f>(指標!C12-偏差値!C$29)/偏差値!C$30*(-10)+50</f>
        <v>56.998852222062752</v>
      </c>
      <c r="D11" s="95">
        <f>(指標!D12-偏差値!D$29)/偏差値!D$30*10+50</f>
        <v>41.478984386161358</v>
      </c>
      <c r="E11" s="95">
        <f>(指標!E12-偏差値!E$29)/偏差値!E$30*10+50</f>
        <v>50.893069575349337</v>
      </c>
      <c r="F11" s="95">
        <f>(指標!F12-偏差値!F$29)/偏差値!F$30*10+50</f>
        <v>52.143128770813107</v>
      </c>
      <c r="G11" s="95">
        <f>(指標!G12-偏差値!G$29)/偏差値!G$30*10+50</f>
        <v>43.474441363523184</v>
      </c>
      <c r="H11" s="95">
        <f>(指標!H12-偏差値!H$29)/偏差値!H$30*10+50</f>
        <v>48.971334646798837</v>
      </c>
      <c r="I11" s="95">
        <f>(指標!I12-偏差値!I$29)/偏差値!I$30*10+50</f>
        <v>44.274813055258953</v>
      </c>
      <c r="J11" s="95">
        <f>(指標!J12-偏差値!J$29)/偏差値!J$30*10+50</f>
        <v>51.250830688332812</v>
      </c>
      <c r="K11" s="95">
        <f>(指標!K12-偏差値!K$29)/偏差値!K$30*10+50</f>
        <v>49.929187430841026</v>
      </c>
      <c r="L11" s="95">
        <f>(指標!L12-偏差値!L$29)/偏差値!L$30*10+50</f>
        <v>66.866500205927451</v>
      </c>
      <c r="M11" s="95">
        <f>(指標!M12-偏差値!M$29)/偏差値!M$30*10+50</f>
        <v>41.470990731063083</v>
      </c>
      <c r="N11" s="95">
        <f>(指標!N12-偏差値!N$29)/偏差値!N$30*10+50</f>
        <v>42.451993857619541</v>
      </c>
      <c r="O11" s="95">
        <f>(指標!O12-偏差値!O$29)/偏差値!O$30*10+50</f>
        <v>43.728733122411811</v>
      </c>
      <c r="P11" s="95">
        <f>(指標!P12-偏差値!P$29)/偏差値!P$30*10+50</f>
        <v>56.15176933885926</v>
      </c>
      <c r="Q11" s="95">
        <f>(指標!Q12-偏差値!Q$29)/偏差値!Q$30*10+50</f>
        <v>54.534353677534504</v>
      </c>
      <c r="R11" s="95">
        <f>(指標!R12-偏差値!R$29)/偏差値!R$30*10+50</f>
        <v>43.20128776892772</v>
      </c>
      <c r="S11" s="153">
        <f>(指標!S12-偏差値!S$29)/偏差値!S$30*(-10)+50</f>
        <v>39.609013021240393</v>
      </c>
      <c r="T11" s="95">
        <f>(指標!T12-偏差値!T$29)/偏差値!T$30*10+50</f>
        <v>38.282040021287301</v>
      </c>
      <c r="U11" s="95">
        <f>(指標!U12-偏差値!U$29)/偏差値!U$30*10+50</f>
        <v>56.671676684386256</v>
      </c>
      <c r="V11" s="95">
        <f>(指標!V12-偏差値!V$29)/偏差値!V$30*10+50</f>
        <v>53.673824426130132</v>
      </c>
      <c r="W11" s="95">
        <f>(指標!W12-偏差値!W$29)/偏差値!W$30*10+50</f>
        <v>46.373370524162496</v>
      </c>
      <c r="X11" s="95">
        <f>(指標!X12-偏差値!X$29)/偏差値!X$30*10+50</f>
        <v>69.056893604823728</v>
      </c>
      <c r="Y11" s="95">
        <f>(指標!Y12-偏差値!Y$29)/偏差値!Y$30*10+50</f>
        <v>48.009916490107614</v>
      </c>
      <c r="Z11" s="95">
        <f>(指標!Z12-偏差値!Z$29)/偏差値!Z$30*10+50</f>
        <v>39.003454520705084</v>
      </c>
      <c r="AA11" s="152">
        <f>(指標!AA12-偏差値!AA$29)/偏差値!AA$30*(-10)+50</f>
        <v>50.50102799624122</v>
      </c>
      <c r="AB11" s="95">
        <f>(指標!AB12-偏差値!AB$29)/偏差値!AB$30*10+50</f>
        <v>48.406456628782429</v>
      </c>
      <c r="AC11" s="153">
        <f>(指標!AC12-偏差値!AC$29)/偏差値!AC$30*(-10)+50</f>
        <v>49.347082628154865</v>
      </c>
      <c r="AD11" s="95">
        <f>(指標!AD12-偏差値!AD$29)/偏差値!AD$30*10+50</f>
        <v>45.559944721763031</v>
      </c>
      <c r="AE11" s="153">
        <f>(指標!AE12-偏差値!AE$29)/偏差値!AE$30*(-10)+50</f>
        <v>51.141954916695937</v>
      </c>
      <c r="AF11" s="95">
        <f>(指標!AF12-偏差値!AF$29)/偏差値!AF$30*10+50</f>
        <v>56.145569318680067</v>
      </c>
      <c r="AG11" s="95">
        <f>(指標!AG12-偏差値!AG$29)/偏差値!AG$30*10+50</f>
        <v>45.499797954257204</v>
      </c>
      <c r="AH11" s="95">
        <f>(指標!AH12-偏差値!AH$29)/偏差値!AH$30*10+50</f>
        <v>51.916109615876422</v>
      </c>
      <c r="AI11" s="95">
        <f>(指標!AI12-偏差値!AI$29)/偏差値!AI$30*10+50</f>
        <v>51.774301387451729</v>
      </c>
      <c r="AJ11" s="95">
        <f>(指標!AJ12-偏差値!AJ$29)/偏差値!AJ$30*10+50</f>
        <v>59.863554092728656</v>
      </c>
      <c r="AK11" s="95">
        <f>(指標!AK12-偏差値!AK$29)/偏差値!AK$30*10+50</f>
        <v>55.321685300460985</v>
      </c>
      <c r="AL11" s="95">
        <f>(指標!AL12-偏差値!AL$29)/偏差値!AL$30*10+50</f>
        <v>52.357302075929717</v>
      </c>
      <c r="AM11" s="95">
        <f>(指標!AM12-偏差値!AM$29)/偏差値!AM$30*10+50</f>
        <v>42.470669892804594</v>
      </c>
      <c r="AN11" s="153">
        <f>(指標!AN12-偏差値!AN$29)/偏差値!AN$30*(-10)+50</f>
        <v>51.268180081835055</v>
      </c>
      <c r="AP11" s="84">
        <v>50.807161141180273</v>
      </c>
      <c r="AQ11" s="84">
        <v>51.268180081835055</v>
      </c>
    </row>
    <row r="12" spans="1:43">
      <c r="A12" s="102">
        <v>50205</v>
      </c>
      <c r="B12" s="94" t="s">
        <v>134</v>
      </c>
      <c r="C12" s="153">
        <f>(指標!C13-偏差値!C$29)/偏差値!C$30*(-10)+50</f>
        <v>54.429441190818643</v>
      </c>
      <c r="D12" s="95">
        <f>(指標!D13-偏差値!D$29)/偏差値!D$30*10+50</f>
        <v>59.420185635430492</v>
      </c>
      <c r="E12" s="95">
        <f>(指標!E13-偏差値!E$29)/偏差値!E$30*10+50</f>
        <v>48.540644398615015</v>
      </c>
      <c r="F12" s="95">
        <f>(指標!F13-偏差値!F$29)/偏差値!F$30*10+50</f>
        <v>70.156499051050332</v>
      </c>
      <c r="G12" s="95">
        <f>(指標!G13-偏差値!G$29)/偏差値!G$30*10+50</f>
        <v>55.036395213317761</v>
      </c>
      <c r="H12" s="95">
        <f>(指標!H13-偏差値!H$29)/偏差値!H$30*10+50</f>
        <v>53.230699928736087</v>
      </c>
      <c r="I12" s="95">
        <f>(指標!I13-偏差値!I$29)/偏差値!I$30*10+50</f>
        <v>44.701626659912343</v>
      </c>
      <c r="J12" s="95">
        <f>(指標!J13-偏差値!J$29)/偏差値!J$30*10+50</f>
        <v>60.359424560445561</v>
      </c>
      <c r="K12" s="95">
        <f>(指標!K13-偏差値!K$29)/偏差値!K$30*10+50</f>
        <v>72.950635617878433</v>
      </c>
      <c r="L12" s="95">
        <f>(指標!L13-偏差値!L$29)/偏差値!L$30*10+50</f>
        <v>37.096673163018039</v>
      </c>
      <c r="M12" s="95">
        <f>(指標!M13-偏差値!M$29)/偏差値!M$30*10+50</f>
        <v>30.744909280494554</v>
      </c>
      <c r="N12" s="95">
        <f>(指標!N13-偏差値!N$29)/偏差値!N$30*10+50</f>
        <v>34.326477514748156</v>
      </c>
      <c r="O12" s="95">
        <f>(指標!O13-偏差値!O$29)/偏差値!O$30*10+50</f>
        <v>34.85559801555052</v>
      </c>
      <c r="P12" s="95">
        <f>(指標!P13-偏差値!P$29)/偏差値!P$30*10+50</f>
        <v>45.619397012921453</v>
      </c>
      <c r="Q12" s="95">
        <f>(指標!Q13-偏差値!Q$29)/偏差値!Q$30*10+50</f>
        <v>65.683494154585603</v>
      </c>
      <c r="R12" s="95">
        <f>(指標!R13-偏差値!R$29)/偏差値!R$30*10+50</f>
        <v>46.187025536813032</v>
      </c>
      <c r="S12" s="153">
        <f>(指標!S13-偏差値!S$29)/偏差値!S$30*(-10)+50</f>
        <v>42.037227850348309</v>
      </c>
      <c r="T12" s="95">
        <f>(指標!T13-偏差値!T$29)/偏差値!T$30*10+50</f>
        <v>50.315315455978286</v>
      </c>
      <c r="U12" s="95">
        <f>(指標!U13-偏差値!U$29)/偏差値!U$30*10+50</f>
        <v>55.693359611447313</v>
      </c>
      <c r="V12" s="95">
        <f>(指標!V13-偏差値!V$29)/偏差値!V$30*10+50</f>
        <v>66.3847943236335</v>
      </c>
      <c r="W12" s="95">
        <f>(指標!W13-偏差値!W$29)/偏差値!W$30*10+50</f>
        <v>65.421825009279004</v>
      </c>
      <c r="X12" s="95">
        <f>(指標!X13-偏差値!X$29)/偏差値!X$30*10+50</f>
        <v>43.594915969843797</v>
      </c>
      <c r="Y12" s="95">
        <f>(指標!Y13-偏差値!Y$29)/偏差値!Y$30*10+50</f>
        <v>74.99808314057141</v>
      </c>
      <c r="Z12" s="95">
        <f>(指標!Z13-偏差値!Z$29)/偏差値!Z$30*10+50</f>
        <v>64.439789763340471</v>
      </c>
      <c r="AA12" s="152">
        <f>(指標!AA13-偏差値!AA$29)/偏差値!AA$30*(-10)+50</f>
        <v>41.239956520877307</v>
      </c>
      <c r="AB12" s="95">
        <f>(指標!AB13-偏差値!AB$29)/偏差値!AB$30*10+50</f>
        <v>62.116730969966468</v>
      </c>
      <c r="AC12" s="153">
        <f>(指標!AC13-偏差値!AC$29)/偏差値!AC$30*(-10)+50</f>
        <v>56.939145091470408</v>
      </c>
      <c r="AD12" s="95">
        <f>(指標!AD13-偏差値!AD$29)/偏差値!AD$30*10+50</f>
        <v>53.501468126657201</v>
      </c>
      <c r="AE12" s="153">
        <f>(指標!AE13-偏差値!AE$29)/偏差値!AE$30*(-10)+50</f>
        <v>32.636193630595749</v>
      </c>
      <c r="AF12" s="95">
        <f>(指標!AF13-偏差値!AF$29)/偏差値!AF$30*10+50</f>
        <v>61.673417889670851</v>
      </c>
      <c r="AG12" s="95">
        <f>(指標!AG13-偏差値!AG$29)/偏差値!AG$30*10+50</f>
        <v>42.890985174116459</v>
      </c>
      <c r="AH12" s="95">
        <f>(指標!AH13-偏差値!AH$29)/偏差値!AH$30*10+50</f>
        <v>70.609861965890289</v>
      </c>
      <c r="AI12" s="95">
        <f>(指標!AI13-偏差値!AI$29)/偏差値!AI$30*10+50</f>
        <v>58.617561303806781</v>
      </c>
      <c r="AJ12" s="95">
        <f>(指標!AJ13-偏差値!AJ$29)/偏差値!AJ$30*10+50</f>
        <v>49.705369748357391</v>
      </c>
      <c r="AK12" s="95">
        <f>(指標!AK13-偏差値!AK$29)/偏差値!AK$30*10+50</f>
        <v>55.733931802027229</v>
      </c>
      <c r="AL12" s="95">
        <f>(指標!AL13-偏差値!AL$29)/偏差値!AL$30*10+50</f>
        <v>49.378940437490094</v>
      </c>
      <c r="AM12" s="95">
        <f>(指標!AM13-偏差値!AM$29)/偏差値!AM$30*10+50</f>
        <v>43.664058817484829</v>
      </c>
      <c r="AN12" s="153">
        <f>(指標!AN13-偏差値!AN$29)/偏差値!AN$30*(-10)+50</f>
        <v>31.729624027493092</v>
      </c>
      <c r="AP12" s="84">
        <v>31.204676283945425</v>
      </c>
      <c r="AQ12" s="84">
        <v>31.729624027493092</v>
      </c>
    </row>
    <row r="13" spans="1:43">
      <c r="A13" s="102">
        <v>50206</v>
      </c>
      <c r="B13" s="94" t="s">
        <v>135</v>
      </c>
      <c r="C13" s="153">
        <f>(指標!C14-偏差値!C$29)/偏差値!C$30*(-10)+50</f>
        <v>56.049287275733406</v>
      </c>
      <c r="D13" s="95">
        <f>(指標!D14-偏差値!D$29)/偏差値!D$30*10+50</f>
        <v>62.106265136245867</v>
      </c>
      <c r="E13" s="95">
        <f>(指標!E14-偏差値!E$29)/偏差値!E$30*10+50</f>
        <v>59.216077418879422</v>
      </c>
      <c r="F13" s="95">
        <f>(指標!F14-偏差値!F$29)/偏差値!F$30*10+50</f>
        <v>62.039295519586545</v>
      </c>
      <c r="G13" s="95">
        <f>(指標!G14-偏差値!G$29)/偏差値!G$30*10+50</f>
        <v>45.232122892373987</v>
      </c>
      <c r="H13" s="95">
        <f>(指標!H14-偏差値!H$29)/偏差値!H$30*10+50</f>
        <v>55.941142649119357</v>
      </c>
      <c r="I13" s="95">
        <f>(指標!I14-偏差値!I$29)/偏差値!I$30*10+50</f>
        <v>42.950445822973201</v>
      </c>
      <c r="J13" s="95">
        <f>(指標!J14-偏差値!J$29)/偏差値!J$30*10+50</f>
        <v>49.674952172957759</v>
      </c>
      <c r="K13" s="95">
        <f>(指標!K14-偏差値!K$29)/偏差値!K$30*10+50</f>
        <v>46.047166373695013</v>
      </c>
      <c r="L13" s="95">
        <f>(指標!L14-偏差値!L$29)/偏差値!L$30*10+50</f>
        <v>43.42415293412909</v>
      </c>
      <c r="M13" s="95">
        <f>(指標!M14-偏差値!M$29)/偏差値!M$30*10+50</f>
        <v>38.17830184128394</v>
      </c>
      <c r="N13" s="95">
        <f>(指標!N14-偏差値!N$29)/偏差値!N$30*10+50</f>
        <v>40.165687141459671</v>
      </c>
      <c r="O13" s="95">
        <f>(指標!O14-偏差値!O$29)/偏差値!O$30*10+50</f>
        <v>42.229268194814054</v>
      </c>
      <c r="P13" s="95">
        <f>(指標!P14-偏差値!P$29)/偏差値!P$30*10+50</f>
        <v>66.935885325190839</v>
      </c>
      <c r="Q13" s="95">
        <f>(指標!Q14-偏差値!Q$29)/偏差値!Q$30*10+50</f>
        <v>45.32439083697038</v>
      </c>
      <c r="R13" s="95">
        <f>(指標!R14-偏差値!R$29)/偏差値!R$30*10+50</f>
        <v>43.709421948975944</v>
      </c>
      <c r="S13" s="153">
        <f>(指標!S14-偏差値!S$29)/偏差値!S$30*(-10)+50</f>
        <v>59.994192434898565</v>
      </c>
      <c r="T13" s="95">
        <f>(指標!T14-偏差値!T$29)/偏差値!T$30*10+50</f>
        <v>44.624753084225986</v>
      </c>
      <c r="U13" s="95">
        <f>(指標!U14-偏差値!U$29)/偏差値!U$30*10+50</f>
        <v>46.290833219178943</v>
      </c>
      <c r="V13" s="95">
        <f>(指標!V14-偏差値!V$29)/偏差値!V$30*10+50</f>
        <v>46.591212595698941</v>
      </c>
      <c r="W13" s="95">
        <f>(指標!W14-偏差値!W$29)/偏差値!W$30*10+50</f>
        <v>52.249375604338653</v>
      </c>
      <c r="X13" s="95">
        <f>(指標!X14-偏差値!X$29)/偏差値!X$30*10+50</f>
        <v>43.594915969843797</v>
      </c>
      <c r="Y13" s="95">
        <f>(指標!Y14-偏差値!Y$29)/偏差値!Y$30*10+50</f>
        <v>51.297074089357544</v>
      </c>
      <c r="Z13" s="95">
        <f>(指標!Z14-偏差値!Z$29)/偏差値!Z$30*10+50</f>
        <v>48.697499394172979</v>
      </c>
      <c r="AA13" s="152">
        <f>(指標!AA14-偏差値!AA$29)/偏差値!AA$30*(-10)+50</f>
        <v>31.352285218296124</v>
      </c>
      <c r="AB13" s="95">
        <f>(指標!AB14-偏差値!AB$29)/偏差値!AB$30*10+50</f>
        <v>55.090484797052774</v>
      </c>
      <c r="AC13" s="153">
        <f>(指標!AC14-偏差値!AC$29)/偏差値!AC$30*(-10)+50</f>
        <v>31.733497713262793</v>
      </c>
      <c r="AD13" s="95">
        <f>(指標!AD14-偏差値!AD$29)/偏差値!AD$30*10+50</f>
        <v>39.957965025219437</v>
      </c>
      <c r="AE13" s="153">
        <f>(指標!AE14-偏差値!AE$29)/偏差値!AE$30*(-10)+50</f>
        <v>46.296181167240576</v>
      </c>
      <c r="AF13" s="95">
        <f>(指標!AF14-偏差値!AF$29)/偏差値!AF$30*10+50</f>
        <v>41.69241957613184</v>
      </c>
      <c r="AG13" s="95">
        <f>(指標!AG14-偏差値!AG$29)/偏差値!AG$30*10+50</f>
        <v>50.326101597517592</v>
      </c>
      <c r="AH13" s="95">
        <f>(指標!AH14-偏差値!AH$29)/偏差値!AH$30*10+50</f>
        <v>69.114361777889172</v>
      </c>
      <c r="AI13" s="95">
        <f>(指標!AI14-偏差値!AI$29)/偏差値!AI$30*10+50</f>
        <v>41.22965560438891</v>
      </c>
      <c r="AJ13" s="95">
        <f>(指標!AJ14-偏差値!AJ$29)/偏差値!AJ$30*10+50</f>
        <v>44.571495767654099</v>
      </c>
      <c r="AK13" s="95">
        <f>(指標!AK14-偏差値!AK$29)/偏差値!AK$30*10+50</f>
        <v>65.055955343791211</v>
      </c>
      <c r="AL13" s="95">
        <f>(指標!AL14-偏差値!AL$29)/偏差値!AL$30*10+50</f>
        <v>50.557988123291331</v>
      </c>
      <c r="AM13" s="95">
        <f>(指標!AM14-偏差値!AM$29)/偏差値!AM$30*10+50</f>
        <v>50.226353377455496</v>
      </c>
      <c r="AN13" s="153">
        <f>(指標!AN14-偏差値!AN$29)/偏差値!AN$30*(-10)+50</f>
        <v>37.629138582113058</v>
      </c>
      <c r="AP13" s="84">
        <v>36.970113006661556</v>
      </c>
      <c r="AQ13" s="84">
        <v>37.629138582113058</v>
      </c>
    </row>
    <row r="14" spans="1:43">
      <c r="A14" s="102">
        <v>50207</v>
      </c>
      <c r="B14" s="94" t="s">
        <v>136</v>
      </c>
      <c r="C14" s="153">
        <f>(指標!C15-偏差値!C$29)/偏差値!C$30*(-10)+50</f>
        <v>58.395271260782373</v>
      </c>
      <c r="D14" s="95">
        <f>(指標!D15-偏差値!D$29)/偏差値!D$30*10+50</f>
        <v>47.176748356199035</v>
      </c>
      <c r="E14" s="95">
        <f>(指標!E15-偏差値!E$29)/偏差値!E$30*10+50</f>
        <v>49.854881001180011</v>
      </c>
      <c r="F14" s="95">
        <f>(指標!F15-偏差値!F$29)/偏差値!F$30*10+50</f>
        <v>51.936568148417038</v>
      </c>
      <c r="G14" s="95">
        <f>(指標!G15-偏差値!G$29)/偏差値!G$30*10+50</f>
        <v>43.353454661708241</v>
      </c>
      <c r="H14" s="95">
        <f>(指標!H15-偏差値!H$29)/偏差値!H$30*10+50</f>
        <v>56.595161453885424</v>
      </c>
      <c r="I14" s="95">
        <f>(指標!I15-偏差値!I$29)/偏差値!I$30*10+50</f>
        <v>61.38963470950339</v>
      </c>
      <c r="J14" s="95">
        <f>(指標!J15-偏差値!J$29)/偏差値!J$30*10+50</f>
        <v>45.865892871491511</v>
      </c>
      <c r="K14" s="95">
        <f>(指標!K15-偏差値!K$29)/偏差値!K$30*10+50</f>
        <v>51.696215091604756</v>
      </c>
      <c r="L14" s="95">
        <f>(指標!L15-偏差値!L$29)/偏差値!L$30*10+50</f>
        <v>62.801434322664392</v>
      </c>
      <c r="M14" s="95">
        <f>(指標!M15-偏差値!M$29)/偏差値!M$30*10+50</f>
        <v>52.963519253936852</v>
      </c>
      <c r="N14" s="95">
        <f>(指標!N15-偏差値!N$29)/偏差値!N$30*10+50</f>
        <v>55.936800834814775</v>
      </c>
      <c r="O14" s="95">
        <f>(指標!O15-偏差値!O$29)/偏差値!O$30*10+50</f>
        <v>52.321686967575808</v>
      </c>
      <c r="P14" s="95">
        <f>(指標!P15-偏差値!P$29)/偏差値!P$30*10+50</f>
        <v>45.889511435692548</v>
      </c>
      <c r="Q14" s="95">
        <f>(指標!Q15-偏差値!Q$29)/偏差値!Q$30*10+50</f>
        <v>43.452932993552189</v>
      </c>
      <c r="R14" s="95">
        <f>(指標!R15-偏差値!R$29)/偏差値!R$30*10+50</f>
        <v>44.757835474333206</v>
      </c>
      <c r="S14" s="153">
        <f>(指標!S15-偏差値!S$29)/偏差値!S$30*(-10)+50</f>
        <v>49.902429893388238</v>
      </c>
      <c r="T14" s="95">
        <f>(指標!T15-偏差値!T$29)/偏差値!T$30*10+50</f>
        <v>42.12154348234133</v>
      </c>
      <c r="U14" s="95">
        <f>(指標!U15-偏差値!U$29)/偏差値!U$30*10+50</f>
        <v>46.846861614464935</v>
      </c>
      <c r="V14" s="95">
        <f>(指標!V15-偏差値!V$29)/偏差値!V$30*10+50</f>
        <v>45.391319561468677</v>
      </c>
      <c r="W14" s="95">
        <f>(指標!W15-偏差値!W$29)/偏差値!W$30*10+50</f>
        <v>45.873642551559129</v>
      </c>
      <c r="X14" s="95">
        <f>(指標!X15-偏差値!X$29)/偏差値!X$30*10+50</f>
        <v>43.594915969843797</v>
      </c>
      <c r="Y14" s="95">
        <f>(指標!Y15-偏差値!Y$29)/偏差値!Y$30*10+50</f>
        <v>49.418725488517111</v>
      </c>
      <c r="Z14" s="95">
        <f>(指標!Z15-偏差値!Z$29)/偏差値!Z$30*10+50</f>
        <v>56.515335879876602</v>
      </c>
      <c r="AA14" s="152">
        <f>(指標!AA15-偏差値!AA$29)/偏差値!AA$30*(-10)+50</f>
        <v>43.7459268356113</v>
      </c>
      <c r="AB14" s="95">
        <f>(指標!AB15-偏差値!AB$29)/偏差値!AB$30*10+50</f>
        <v>45.75229801297202</v>
      </c>
      <c r="AC14" s="153">
        <f>(指標!AC15-偏差値!AC$29)/偏差値!AC$30*(-10)+50</f>
        <v>52.383907613481085</v>
      </c>
      <c r="AD14" s="95">
        <f>(指標!AD15-偏差値!AD$29)/偏差値!AD$30*10+50</f>
        <v>48.033146570383231</v>
      </c>
      <c r="AE14" s="153">
        <f>(指標!AE15-偏差値!AE$29)/偏差値!AE$30*(-10)+50</f>
        <v>59.000098198309644</v>
      </c>
      <c r="AF14" s="95">
        <f>(指標!AF15-偏差値!AF$29)/偏差値!AF$30*10+50</f>
        <v>70.03792238890145</v>
      </c>
      <c r="AG14" s="95">
        <f>(指標!AG15-偏差値!AG$29)/偏差値!AG$30*10+50</f>
        <v>53.326236294679447</v>
      </c>
      <c r="AH14" s="95">
        <f>(指標!AH15-偏差値!AH$29)/偏差値!AH$30*10+50</f>
        <v>61.262985790883356</v>
      </c>
      <c r="AI14" s="95">
        <f>(指標!AI15-偏差値!AI$29)/偏差値!AI$30*10+50</f>
        <v>54.138858320623392</v>
      </c>
      <c r="AJ14" s="95">
        <f>(指標!AJ15-偏差値!AJ$29)/偏差値!AJ$30*10+50</f>
        <v>42.449889872704354</v>
      </c>
      <c r="AK14" s="95">
        <f>(指標!AK15-偏差値!AK$29)/偏差値!AK$30*10+50</f>
        <v>50.067648441931269</v>
      </c>
      <c r="AL14" s="95">
        <f>(指標!AL15-偏差値!AL$29)/偏差値!AL$30*10+50</f>
        <v>41.444025182122175</v>
      </c>
      <c r="AM14" s="95">
        <f>(指標!AM15-偏差値!AM$29)/偏差値!AM$30*10+50</f>
        <v>66.286368288453346</v>
      </c>
      <c r="AN14" s="153">
        <f>(指標!AN15-偏差値!AN$29)/偏差値!AN$30*(-10)+50</f>
        <v>38.375517033857079</v>
      </c>
    </row>
    <row r="15" spans="1:43">
      <c r="A15" s="102">
        <v>50208</v>
      </c>
      <c r="B15" s="94" t="s">
        <v>137</v>
      </c>
      <c r="C15" s="153">
        <f>(指標!C16-偏差値!C$29)/偏差値!C$30*(-10)+50</f>
        <v>57.557419837550597</v>
      </c>
      <c r="D15" s="95">
        <f>(指標!D16-偏差値!D$29)/偏差値!D$30*10+50</f>
        <v>44.602245372230264</v>
      </c>
      <c r="E15" s="95">
        <f>(指標!E16-偏差値!E$29)/偏差値!E$30*10+50</f>
        <v>53.782316556255566</v>
      </c>
      <c r="F15" s="95">
        <f>(指標!F16-偏差値!F$29)/偏差値!F$30*10+50</f>
        <v>65.991487029427333</v>
      </c>
      <c r="G15" s="95">
        <f>(指標!G16-偏差値!G$29)/偏差値!G$30*10+50</f>
        <v>58.207361269321865</v>
      </c>
      <c r="H15" s="95">
        <f>(指標!H16-偏差値!H$29)/偏差値!H$30*10+50</f>
        <v>51.954121182529384</v>
      </c>
      <c r="I15" s="95">
        <f>(指標!I16-偏差値!I$29)/偏差値!I$30*10+50</f>
        <v>53.026628853083444</v>
      </c>
      <c r="J15" s="95">
        <f>(指標!J16-偏差値!J$29)/偏差値!J$30*10+50</f>
        <v>51.761221574764313</v>
      </c>
      <c r="K15" s="95">
        <f>(指標!K16-偏差値!K$29)/偏差値!K$30*10+50</f>
        <v>51.451515814006463</v>
      </c>
      <c r="L15" s="95">
        <f>(指標!L16-偏差値!L$29)/偏差値!L$30*10+50</f>
        <v>46.847954110963421</v>
      </c>
      <c r="M15" s="95">
        <f>(指標!M16-偏差値!M$29)/偏差値!M$30*10+50</f>
        <v>43.145927829995379</v>
      </c>
      <c r="N15" s="95">
        <f>(指標!N16-偏差値!N$29)/偏差値!N$30*10+50</f>
        <v>53.569359774844756</v>
      </c>
      <c r="O15" s="95">
        <f>(指標!O16-偏差値!O$29)/偏差値!O$30*10+50</f>
        <v>38.000662108948468</v>
      </c>
      <c r="P15" s="95">
        <f>(指標!P16-偏差値!P$29)/偏差値!P$30*10+50</f>
        <v>45.251436430177634</v>
      </c>
      <c r="Q15" s="95">
        <f>(指標!Q16-偏差値!Q$29)/偏差値!Q$30*10+50</f>
        <v>52.609486388097039</v>
      </c>
      <c r="R15" s="95">
        <f>(指標!R16-偏差値!R$29)/偏差値!R$30*10+50</f>
        <v>45.932056356604448</v>
      </c>
      <c r="S15" s="153">
        <f>(指標!S16-偏差値!S$29)/偏差値!S$30*(-10)+50</f>
        <v>48.308182290620437</v>
      </c>
      <c r="T15" s="95">
        <f>(指標!T16-偏差値!T$29)/偏差値!T$30*10+50</f>
        <v>47.713127935937138</v>
      </c>
      <c r="U15" s="95">
        <f>(指標!U16-偏差値!U$29)/偏差値!U$30*10+50</f>
        <v>52.013537340741514</v>
      </c>
      <c r="V15" s="95">
        <f>(指標!V16-偏差値!V$29)/偏差値!V$30*10+50</f>
        <v>52.455601495452676</v>
      </c>
      <c r="W15" s="95">
        <f>(指標!W16-偏差値!W$29)/偏差値!W$30*10+50</f>
        <v>56.162159634569591</v>
      </c>
      <c r="X15" s="95">
        <f>(指標!X16-偏差値!X$29)/偏差値!X$30*10+50</f>
        <v>71.439777174501558</v>
      </c>
      <c r="Y15" s="95">
        <f>(指標!Y16-偏差値!Y$29)/偏差値!Y$30*10+50</f>
        <v>60.064898892527523</v>
      </c>
      <c r="Z15" s="95">
        <f>(指標!Z16-偏差値!Z$29)/偏差値!Z$30*10+50</f>
        <v>48.496103339417147</v>
      </c>
      <c r="AA15" s="152">
        <f>(指標!AA16-偏差値!AA$29)/偏差値!AA$30*(-10)+50</f>
        <v>59.077729469849999</v>
      </c>
      <c r="AB15" s="95">
        <f>(指標!AB16-偏差値!AB$29)/偏差値!AB$30*10+50</f>
        <v>57.88157528419346</v>
      </c>
      <c r="AC15" s="153">
        <f>(指標!AC16-偏差値!AC$29)/偏差値!AC$30*(-10)+50</f>
        <v>58.761240082666134</v>
      </c>
      <c r="AD15" s="95">
        <f>(指標!AD16-偏差値!AD$29)/偏差値!AD$30*10+50</f>
        <v>53.047878308940234</v>
      </c>
      <c r="AE15" s="153">
        <f>(指標!AE16-偏差値!AE$29)/偏差値!AE$30*(-10)+50</f>
        <v>41.465792128759389</v>
      </c>
      <c r="AF15" s="95">
        <f>(指標!AF16-偏差値!AF$29)/偏差値!AF$30*10+50</f>
        <v>65.470430305816564</v>
      </c>
      <c r="AG15" s="95">
        <f>(指標!AG16-偏差値!AG$29)/偏差値!AG$30*10+50</f>
        <v>48.369492012412024</v>
      </c>
      <c r="AH15" s="95">
        <f>(指標!AH16-偏差値!AH$29)/偏差値!AH$30*10+50</f>
        <v>56.589547703379885</v>
      </c>
      <c r="AI15" s="95">
        <f>(指標!AI16-偏差値!AI$29)/偏差値!AI$30*10+50</f>
        <v>46.909704799532079</v>
      </c>
      <c r="AJ15" s="95">
        <f>(指標!AJ16-偏差値!AJ$29)/偏差値!AJ$30*10+50</f>
        <v>64.044766043499251</v>
      </c>
      <c r="AK15" s="95">
        <f>(指標!AK16-偏差値!AK$29)/偏差値!AK$30*10+50</f>
        <v>44.57401160708946</v>
      </c>
      <c r="AL15" s="95">
        <f>(指標!AL16-偏差値!AL$29)/偏差値!AL$30*10+50</f>
        <v>44.608771341231993</v>
      </c>
      <c r="AM15" s="95">
        <f>(指標!AM16-偏差値!AM$29)/偏差値!AM$30*10+50</f>
        <v>36.99161830803223</v>
      </c>
      <c r="AN15" s="153">
        <f>(指標!AN16-偏差値!AN$29)/偏差値!AN$30*(-10)+50</f>
        <v>49.690692714973416</v>
      </c>
    </row>
    <row r="16" spans="1:43">
      <c r="A16" s="102">
        <v>50209</v>
      </c>
      <c r="B16" s="94" t="s">
        <v>187</v>
      </c>
      <c r="C16" s="153">
        <f>(指標!C17-偏差値!C$29)/偏差値!C$30*(-10)+50</f>
        <v>58.451128022331154</v>
      </c>
      <c r="D16" s="95">
        <f>(指標!D17-偏差値!D$29)/偏差値!D$30*10+50</f>
        <v>39.513959533737271</v>
      </c>
      <c r="E16" s="95">
        <f>(指標!E17-偏差値!E$29)/偏差値!E$30*10+50</f>
        <v>35.834304470156326</v>
      </c>
      <c r="F16" s="95">
        <f>(指標!F17-偏差値!F$29)/偏差値!F$30*10+50</f>
        <v>45.206915040582949</v>
      </c>
      <c r="G16" s="95">
        <f>(指標!G17-偏差値!G$29)/偏差値!G$30*10+50</f>
        <v>44.186910604165817</v>
      </c>
      <c r="H16" s="95">
        <f>(指標!H17-偏差値!H$29)/偏差値!H$30*10+50</f>
        <v>44.34459759087418</v>
      </c>
      <c r="I16" s="95">
        <f>(指標!I17-偏差値!I$29)/偏差値!I$30*10+50</f>
        <v>42.674308853024812</v>
      </c>
      <c r="J16" s="95">
        <f>(指標!J17-偏差値!J$29)/偏差値!J$30*10+50</f>
        <v>55.977798055661381</v>
      </c>
      <c r="K16" s="95">
        <f>(指標!K17-偏差値!K$29)/偏差値!K$30*10+50</f>
        <v>55.269089780279778</v>
      </c>
      <c r="L16" s="95">
        <f>(指標!L17-偏差値!L$29)/偏差値!L$30*10+50</f>
        <v>31.732004434917528</v>
      </c>
      <c r="M16" s="95">
        <f>(指標!M17-偏差値!M$29)/偏差値!M$30*10+50</f>
        <v>62.427096932541311</v>
      </c>
      <c r="N16" s="95">
        <f>(指標!N17-偏差値!N$29)/偏差値!N$30*10+50</f>
        <v>54.64669470230254</v>
      </c>
      <c r="O16" s="95">
        <f>(指標!O17-偏差値!O$29)/偏差値!O$30*10+50</f>
        <v>56.520927541966813</v>
      </c>
      <c r="P16" s="95">
        <f>(指標!P17-偏差値!P$29)/偏差値!P$30*10+50</f>
        <v>46.763587021242969</v>
      </c>
      <c r="Q16" s="95">
        <f>(指標!Q17-偏差値!Q$29)/偏差値!Q$30*10+50</f>
        <v>43.068522187901195</v>
      </c>
      <c r="R16" s="95">
        <f>(指標!R17-偏差値!R$29)/偏差値!R$30*10+50</f>
        <v>47.042814346864184</v>
      </c>
      <c r="S16" s="153">
        <f>(指標!S17-偏差値!S$29)/偏差値!S$30*(-10)+50</f>
        <v>56.609892179217788</v>
      </c>
      <c r="T16" s="95">
        <f>(指標!T17-偏差値!T$29)/偏差値!T$30*10+50</f>
        <v>40.705350265784134</v>
      </c>
      <c r="U16" s="95">
        <f>(指標!U17-偏差値!U$29)/偏差値!U$30*10+50</f>
        <v>43.27819256259594</v>
      </c>
      <c r="V16" s="95">
        <f>(指標!V17-偏差値!V$29)/偏差値!V$30*10+50</f>
        <v>45.177867963495551</v>
      </c>
      <c r="W16" s="95">
        <f>(指標!W17-偏差値!W$29)/偏差値!W$30*10+50</f>
        <v>50.757376411563236</v>
      </c>
      <c r="X16" s="95">
        <f>(指標!X17-偏差値!X$29)/偏差値!X$30*10+50</f>
        <v>71.570568858775601</v>
      </c>
      <c r="Y16" s="95">
        <f>(指標!Y17-偏差値!Y$29)/偏差値!Y$30*10+50</f>
        <v>52.271978215139981</v>
      </c>
      <c r="Z16" s="95">
        <f>(指標!Z17-偏差値!Z$29)/偏差値!Z$30*10+50</f>
        <v>46.203170157936114</v>
      </c>
      <c r="AA16" s="152">
        <f>(指標!AA17-偏差値!AA$29)/偏差値!AA$30*(-10)+50</f>
        <v>33.28189600335336</v>
      </c>
      <c r="AB16" s="95">
        <f>(指標!AB17-偏差値!AB$29)/偏差値!AB$30*10+50</f>
        <v>56.016528056489946</v>
      </c>
      <c r="AC16" s="153">
        <f>(指標!AC17-偏差値!AC$29)/偏差値!AC$30*(-10)+50</f>
        <v>38.414512680980472</v>
      </c>
      <c r="AD16" s="95">
        <f>(指標!AD17-偏差値!AD$29)/偏差値!AD$30*10+50</f>
        <v>58.92381417747734</v>
      </c>
      <c r="AE16" s="153">
        <f>(指標!AE17-偏差値!AE$29)/偏差値!AE$30*(-10)+50</f>
        <v>57.908609396550915</v>
      </c>
      <c r="AF16" s="95">
        <f>(指標!AF17-偏差値!AF$29)/偏差値!AF$30*10+50</f>
        <v>48.105426855976781</v>
      </c>
      <c r="AG16" s="95">
        <f>(指標!AG17-偏差値!AG$29)/偏差値!AG$30*10+50</f>
        <v>68.979112975523933</v>
      </c>
      <c r="AH16" s="95">
        <f>(指標!AH17-偏差値!AH$29)/偏差値!AH$30*10+50</f>
        <v>44.625546199371016</v>
      </c>
      <c r="AI16" s="95">
        <f>(指標!AI17-偏差値!AI$29)/偏差値!AI$30*10+50</f>
        <v>41.22965560438891</v>
      </c>
      <c r="AJ16" s="95">
        <f>(指標!AJ17-偏差値!AJ$29)/偏差値!AJ$30*10+50</f>
        <v>47.810573357020253</v>
      </c>
      <c r="AK16" s="95">
        <f>(指標!AK17-偏差値!AK$29)/偏差値!AK$30*10+50</f>
        <v>36.078803317478751</v>
      </c>
      <c r="AL16" s="95">
        <f>(指標!AL17-偏差値!AL$29)/偏差値!AL$30*10+50</f>
        <v>46.300079163258332</v>
      </c>
      <c r="AM16" s="95">
        <f>(指標!AM17-偏差値!AM$29)/偏差値!AM$30*10+50</f>
        <v>61.152843633390162</v>
      </c>
      <c r="AN16" s="153">
        <f>(指標!AN17-偏差値!AN$29)/偏差値!AN$30*(-10)+50</f>
        <v>57.587305167246711</v>
      </c>
    </row>
    <row r="17" spans="1:40">
      <c r="A17" s="102">
        <v>50210</v>
      </c>
      <c r="B17" s="94" t="s">
        <v>186</v>
      </c>
      <c r="C17" s="153">
        <f>(指標!C18-偏差値!C$29)/偏差値!C$30*(-10)+50</f>
        <v>56.607854891221251</v>
      </c>
      <c r="D17" s="95">
        <f>(指標!D18-偏差値!D$29)/偏差値!D$30*10+50</f>
        <v>46.953401025188931</v>
      </c>
      <c r="E17" s="95">
        <f>(指標!E18-偏差値!E$29)/偏差値!E$30*10+50</f>
        <v>50.143498007584554</v>
      </c>
      <c r="F17" s="95">
        <f>(指標!F18-偏差値!F$29)/偏差値!F$30*10+50</f>
        <v>50.781892046021937</v>
      </c>
      <c r="G17" s="95">
        <f>(指標!G18-偏差値!G$29)/偏差値!G$30*10+50</f>
        <v>45.538399703799044</v>
      </c>
      <c r="H17" s="95">
        <f>(指標!H18-偏差値!H$29)/偏差値!H$30*10+50</f>
        <v>65.665897263004339</v>
      </c>
      <c r="I17" s="95">
        <f>(指標!I18-偏差値!I$29)/偏差値!I$30*10+50</f>
        <v>42.853342264473426</v>
      </c>
      <c r="J17" s="95">
        <f>(指標!J18-偏差値!J$29)/偏差値!J$30*10+50</f>
        <v>43.444956971441698</v>
      </c>
      <c r="K17" s="95">
        <f>(指標!K18-偏差値!K$29)/偏差値!K$30*10+50</f>
        <v>38.876778877660172</v>
      </c>
      <c r="L17" s="95">
        <f>(指標!L18-偏差値!L$29)/偏差値!L$30*10+50</f>
        <v>50.57891157445588</v>
      </c>
      <c r="M17" s="95">
        <f>(指標!M18-偏差値!M$29)/偏差値!M$30*10+50</f>
        <v>49.956158291428302</v>
      </c>
      <c r="N17" s="95">
        <f>(指標!N18-偏差値!N$29)/偏差値!N$30*10+50</f>
        <v>49.689050888034572</v>
      </c>
      <c r="O17" s="95">
        <f>(指標!O18-偏差値!O$29)/偏差値!O$30*10+50</f>
        <v>55.764883848090911</v>
      </c>
      <c r="P17" s="95">
        <f>(指標!P18-偏差値!P$29)/偏差値!P$30*10+50</f>
        <v>57.891887236213208</v>
      </c>
      <c r="Q17" s="95">
        <f>(指標!Q18-偏差値!Q$29)/偏差値!Q$30*10+50</f>
        <v>42.436658584493252</v>
      </c>
      <c r="R17" s="95">
        <f>(指標!R18-偏差値!R$29)/偏差値!R$30*10+50</f>
        <v>42.847199586483462</v>
      </c>
      <c r="S17" s="153">
        <f>(指標!S18-偏差値!S$29)/偏差値!S$30*(-10)+50</f>
        <v>37.038074908807346</v>
      </c>
      <c r="T17" s="95">
        <f>(指標!T18-偏差値!T$29)/偏差値!T$30*10+50</f>
        <v>39.708699499824149</v>
      </c>
      <c r="U17" s="95">
        <f>(指標!U18-偏差値!U$29)/偏差値!U$30*10+50</f>
        <v>51.059671352550346</v>
      </c>
      <c r="V17" s="95">
        <f>(指標!V18-偏差値!V$29)/偏差値!V$30*10+50</f>
        <v>45.634919690228969</v>
      </c>
      <c r="W17" s="95">
        <f>(指標!W18-偏差値!W$29)/偏差値!W$30*10+50</f>
        <v>44.643836009143484</v>
      </c>
      <c r="X17" s="95">
        <f>(指標!X18-偏差値!X$29)/偏差値!X$30*10+50</f>
        <v>49.46642097351365</v>
      </c>
      <c r="Y17" s="95">
        <f>(指標!Y18-偏差値!Y$29)/偏差値!Y$30*10+50</f>
        <v>46.235866256020046</v>
      </c>
      <c r="Z17" s="95">
        <f>(指標!Z18-偏差値!Z$29)/偏差値!Z$30*10+50</f>
        <v>58.536584677778237</v>
      </c>
      <c r="AA17" s="152">
        <f>(指標!AA18-偏差値!AA$29)/偏差値!AA$30*(-10)+50</f>
        <v>56.270935305947248</v>
      </c>
      <c r="AB17" s="95">
        <f>(指標!AB18-偏差値!AB$29)/偏差値!AB$30*10+50</f>
        <v>49.878766812769143</v>
      </c>
      <c r="AC17" s="153">
        <f>(指標!AC18-偏差値!AC$29)/偏差値!AC$30*(-10)+50</f>
        <v>47.828670135491755</v>
      </c>
      <c r="AD17" s="95">
        <f>(指標!AD18-偏差値!AD$29)/偏差値!AD$30*10+50</f>
        <v>37.25712365760203</v>
      </c>
      <c r="AE17" s="153">
        <f>(指標!AE18-偏差値!AE$29)/偏差値!AE$30*(-10)+50</f>
        <v>55.407670131590024</v>
      </c>
      <c r="AF17" s="95">
        <f>(指標!AF18-偏差値!AF$29)/偏差値!AF$30*10+50</f>
        <v>58.72416724875989</v>
      </c>
      <c r="AG17" s="95">
        <f>(指標!AG18-偏差値!AG$29)/偏差値!AG$30*10+50</f>
        <v>50.456542236524626</v>
      </c>
      <c r="AH17" s="95">
        <f>(指標!AH18-偏差値!AH$29)/偏差値!AH$30*10+50</f>
        <v>40.886795729368238</v>
      </c>
      <c r="AI17" s="95">
        <f>(指標!AI18-偏差値!AI$29)/偏差値!AI$30*10+50</f>
        <v>50.82433329888751</v>
      </c>
      <c r="AJ17" s="95">
        <f>(指標!AJ18-偏差値!AJ$29)/偏差値!AJ$30*10+50</f>
        <v>51.611931873974711</v>
      </c>
      <c r="AK17" s="95">
        <f>(指標!AK18-偏差値!AK$29)/偏差値!AK$30*10+50</f>
        <v>55.266216348209831</v>
      </c>
      <c r="AL17" s="95">
        <f>(指標!AL18-偏差値!AL$29)/偏差値!AL$30*10+50</f>
        <v>46.028162679921202</v>
      </c>
      <c r="AM17" s="95">
        <f>(指標!AM18-偏差値!AM$29)/偏差値!AM$30*10+50</f>
        <v>36.139429348571596</v>
      </c>
      <c r="AN17" s="153">
        <f>(指標!AN18-偏差値!AN$29)/偏差値!AN$30*(-10)+50</f>
        <v>50.190972967383743</v>
      </c>
    </row>
    <row r="18" spans="1:40">
      <c r="A18" s="102">
        <v>50211</v>
      </c>
      <c r="B18" s="94" t="s">
        <v>138</v>
      </c>
      <c r="C18" s="153">
        <f>(指標!C19-偏差値!C$29)/偏差値!C$30*(-10)+50</f>
        <v>51.692459874928183</v>
      </c>
      <c r="D18" s="95">
        <f>(指標!D19-偏差値!D$29)/偏差値!D$30*10+50</f>
        <v>51.924975285059496</v>
      </c>
      <c r="E18" s="95">
        <f>(指標!E19-偏差値!E$29)/偏差値!E$30*10+50</f>
        <v>45.515014908198772</v>
      </c>
      <c r="F18" s="95">
        <f>(指標!F19-偏差値!F$29)/偏差値!F$30*10+50</f>
        <v>41.070635953066699</v>
      </c>
      <c r="G18" s="95">
        <f>(指標!G19-偏差値!G$29)/偏差値!G$30*10+50</f>
        <v>42.589833575434149</v>
      </c>
      <c r="H18" s="95">
        <f>(指標!H19-偏差値!H$29)/偏差値!H$30*10+50</f>
        <v>49.311861617822117</v>
      </c>
      <c r="I18" s="95">
        <f>(指標!I19-偏差値!I$29)/偏差値!I$30*10+50</f>
        <v>42.855857994281862</v>
      </c>
      <c r="J18" s="95">
        <f>(指標!J19-偏差値!J$29)/偏差値!J$30*10+50</f>
        <v>44.474792926883389</v>
      </c>
      <c r="K18" s="95">
        <f>(指標!K19-偏差値!K$29)/偏差値!K$30*10+50</f>
        <v>52.805760055349161</v>
      </c>
      <c r="L18" s="95">
        <f>(指標!L19-偏差値!L$29)/偏差値!L$30*10+50</f>
        <v>35.487455885631704</v>
      </c>
      <c r="M18" s="95">
        <f>(指標!M19-偏差値!M$29)/偏差値!M$30*10+50</f>
        <v>53.165546099915368</v>
      </c>
      <c r="N18" s="95">
        <f>(指標!N19-偏差値!N$29)/偏差値!N$30*10+50</f>
        <v>52.66148764415518</v>
      </c>
      <c r="O18" s="95">
        <f>(指標!O19-偏差値!O$29)/偏差値!O$30*10+50</f>
        <v>53.662933288130951</v>
      </c>
      <c r="P18" s="95">
        <f>(指標!P19-偏差値!P$29)/偏差値!P$30*10+50</f>
        <v>49.782981388951086</v>
      </c>
      <c r="Q18" s="95">
        <f>(指標!Q19-偏差値!Q$29)/偏差値!Q$30*10+50</f>
        <v>46.629439149747974</v>
      </c>
      <c r="R18" s="95">
        <f>(指標!R19-偏差値!R$29)/偏差値!R$30*10+50</f>
        <v>45.632335717022428</v>
      </c>
      <c r="S18" s="153">
        <f>(指標!S19-偏差値!S$29)/偏差値!S$30*(-10)+50</f>
        <v>43.175713650163644</v>
      </c>
      <c r="T18" s="95">
        <f>(指標!T19-偏差値!T$29)/偏差値!T$30*10+50</f>
        <v>42.236273895474312</v>
      </c>
      <c r="U18" s="95">
        <f>(指標!U19-偏差値!U$29)/偏差値!U$30*10+50</f>
        <v>49.100865326670608</v>
      </c>
      <c r="V18" s="95">
        <f>(指標!V19-偏差値!V$29)/偏差値!V$30*10+50</f>
        <v>46.170981461266969</v>
      </c>
      <c r="W18" s="95">
        <f>(指標!W19-偏差値!W$29)/偏差値!W$30*10+50</f>
        <v>46.810814404665038</v>
      </c>
      <c r="X18" s="95">
        <f>(指標!X19-偏差値!X$29)/偏差値!X$30*10+50</f>
        <v>60.575298748960591</v>
      </c>
      <c r="Y18" s="95">
        <f>(指標!Y19-偏差値!Y$29)/偏差値!Y$30*10+50</f>
        <v>47.401159250824549</v>
      </c>
      <c r="Z18" s="95">
        <f>(指標!Z19-偏差値!Z$29)/偏差値!Z$30*10+50</f>
        <v>46.474955510392967</v>
      </c>
      <c r="AA18" s="152">
        <f>(指標!AA19-偏差値!AA$29)/偏差値!AA$30*(-10)+50</f>
        <v>59.077729469849999</v>
      </c>
      <c r="AB18" s="95">
        <f>(指標!AB19-偏差値!AB$29)/偏差値!AB$30*10+50</f>
        <v>46.227362214272532</v>
      </c>
      <c r="AC18" s="153">
        <f>(指標!AC19-偏差値!AC$29)/偏差値!AC$30*(-10)+50</f>
        <v>47.828670135491755</v>
      </c>
      <c r="AD18" s="95">
        <f>(指標!AD19-偏差値!AD$29)/偏差値!AD$30*10+50</f>
        <v>52.591019655463398</v>
      </c>
      <c r="AE18" s="153">
        <f>(指標!AE19-偏差値!AE$29)/偏差値!AE$30*(-10)+50</f>
        <v>62.349025018171943</v>
      </c>
      <c r="AF18" s="95">
        <f>(指標!AF19-偏差値!AF$29)/偏差値!AF$30*10+50</f>
        <v>43.059184823524994</v>
      </c>
      <c r="AG18" s="95">
        <f>(指標!AG19-偏差値!AG$29)/偏差値!AG$30*10+50</f>
        <v>60.76135271808058</v>
      </c>
      <c r="AH18" s="95">
        <f>(指標!AH19-偏差値!AH$29)/偏差値!AH$30*10+50</f>
        <v>51.916109615876422</v>
      </c>
      <c r="AI18" s="95">
        <f>(指標!AI19-偏差値!AI$29)/偏差値!AI$30*10+50</f>
        <v>47.540821376770211</v>
      </c>
      <c r="AJ18" s="95">
        <f>(指標!AJ19-偏差値!AJ$29)/偏差値!AJ$30*10+50</f>
        <v>53.473923162686276</v>
      </c>
      <c r="AK18" s="95">
        <f>(指標!AK19-偏差値!AK$29)/偏差値!AK$30*10+50</f>
        <v>52.020867969156598</v>
      </c>
      <c r="AL18" s="95">
        <f>(指標!AL19-偏差値!AL$29)/偏差値!AL$30*10+50</f>
        <v>61.490348075341636</v>
      </c>
      <c r="AM18" s="95">
        <f>(指標!AM19-偏差値!AM$29)/偏差値!AM$30*10+50</f>
        <v>49.723987754608999</v>
      </c>
      <c r="AN18" s="153">
        <f>(指標!AN19-偏差値!AN$29)/偏差値!AN$30*(-10)+50</f>
        <v>47.904675891954589</v>
      </c>
    </row>
    <row r="19" spans="1:40">
      <c r="A19" s="102">
        <v>50303</v>
      </c>
      <c r="B19" s="94" t="s">
        <v>176</v>
      </c>
      <c r="C19" s="153">
        <f>(指標!C20-偏差値!C$29)/偏差値!C$30*(-10)+50</f>
        <v>59.959260584148346</v>
      </c>
      <c r="D19" s="95">
        <f>(指標!D20-偏差値!D$29)/偏差値!D$30*10+50</f>
        <v>66.35026717811219</v>
      </c>
      <c r="E19" s="95">
        <f>(指標!E20-偏差値!E$29)/偏差値!E$30*10+50</f>
        <v>33.92084180599624</v>
      </c>
      <c r="F19" s="95">
        <f>(指標!F20-偏差値!F$29)/偏差値!F$30*10+50</f>
        <v>50.167455378864723</v>
      </c>
      <c r="G19" s="95">
        <f>(指標!G20-偏差値!G$29)/偏差値!G$30*10+50</f>
        <v>68.057874602992527</v>
      </c>
      <c r="H19" s="95">
        <f>(指標!H20-偏差値!H$29)/偏差値!H$30*10+50</f>
        <v>64.229014047530214</v>
      </c>
      <c r="I19" s="95">
        <f>(指標!I20-偏差値!I$29)/偏差値!I$30*10+50</f>
        <v>73.431131726999666</v>
      </c>
      <c r="J19" s="95">
        <f>(指標!J20-偏差値!J$29)/偏差値!J$30*10+50</f>
        <v>74.25597965622228</v>
      </c>
      <c r="K19" s="95">
        <f>(指標!K20-偏差値!K$29)/偏差値!K$30*10+50</f>
        <v>38.959700089922222</v>
      </c>
      <c r="L19" s="95">
        <f>(指標!L20-偏差値!L$29)/偏差値!L$30*10+50</f>
        <v>60.227685250939338</v>
      </c>
      <c r="M19" s="95">
        <f>(指標!M20-偏差値!M$29)/偏差値!M$30*10+50</f>
        <v>64.771764926828524</v>
      </c>
      <c r="N19" s="95">
        <f>(指標!N20-偏差値!N$29)/偏差値!N$30*10+50</f>
        <v>68.455561382037871</v>
      </c>
      <c r="O19" s="95">
        <f>(指標!O20-偏差値!O$29)/偏差値!O$30*10+50</f>
        <v>45.168578655591425</v>
      </c>
      <c r="P19" s="95">
        <f>(指標!P20-偏差値!P$29)/偏差値!P$30*10+50</f>
        <v>37.793467349792834</v>
      </c>
      <c r="Q19" s="95">
        <f>(指標!Q20-偏差値!Q$29)/偏差値!Q$30*10+50</f>
        <v>73.427236190153025</v>
      </c>
      <c r="R19" s="95">
        <f>(指標!R20-偏差値!R$29)/偏差値!R$30*10+50</f>
        <v>69.077087721643977</v>
      </c>
      <c r="S19" s="153">
        <f>(指標!S20-偏差値!S$29)/偏差値!S$30*(-10)+50</f>
        <v>65.400427498535464</v>
      </c>
      <c r="T19" s="95">
        <f>(指標!T20-偏差値!T$29)/偏差値!T$30*10+50</f>
        <v>66.715656277696723</v>
      </c>
      <c r="U19" s="95">
        <f>(指標!U20-偏差値!U$29)/偏差値!U$30*10+50</f>
        <v>67.052393723968535</v>
      </c>
      <c r="V19" s="95">
        <f>(指標!V20-偏差値!V$29)/偏差値!V$30*10+50</f>
        <v>72.820498789232886</v>
      </c>
      <c r="W19" s="95">
        <f>(指標!W20-偏差値!W$29)/偏差値!W$30*10+50</f>
        <v>65.421825009279004</v>
      </c>
      <c r="X19" s="95">
        <f>(指標!X20-偏差値!X$29)/偏差値!X$30*10+50</f>
        <v>43.594915969843797</v>
      </c>
      <c r="Y19" s="95">
        <f>(指標!Y20-偏差値!Y$29)/偏差値!Y$30*10+50</f>
        <v>42.530827368405546</v>
      </c>
      <c r="Z19" s="95">
        <f>(指標!Z20-偏差値!Z$29)/偏差値!Z$30*10+50</f>
        <v>40.539416682091584</v>
      </c>
      <c r="AA19" s="152">
        <f>(指標!AA20-偏差値!AA$29)/偏差値!AA$30*(-10)+50</f>
        <v>59.077729469849999</v>
      </c>
      <c r="AB19" s="95">
        <f>(指標!AB20-偏差値!AB$29)/偏差値!AB$30*10+50</f>
        <v>30.393683316917254</v>
      </c>
      <c r="AC19" s="153">
        <f>(指標!AC20-偏差値!AC$29)/偏差値!AC$30*(-10)+50</f>
        <v>56.635462592937785</v>
      </c>
      <c r="AD19" s="95">
        <f>(指標!AD20-偏差値!AD$29)/偏差値!AD$30*10+50</f>
        <v>54.663848994539542</v>
      </c>
      <c r="AE19" s="153">
        <f>(指標!AE20-偏差値!AE$29)/偏差値!AE$30*(-10)+50</f>
        <v>33.305633582721242</v>
      </c>
      <c r="AF19" s="95">
        <f>(指標!AF20-偏差値!AF$29)/偏差値!AF$30*10+50</f>
        <v>57.689020445195851</v>
      </c>
      <c r="AG19" s="95">
        <f>(指標!AG20-偏差値!AG$29)/偏差値!AG$30*10+50</f>
        <v>45.499797954257204</v>
      </c>
      <c r="AH19" s="95">
        <f>(指標!AH20-偏差値!AH$29)/偏差値!AH$30*10+50</f>
        <v>53.411609803877532</v>
      </c>
      <c r="AI19" s="95">
        <f>(指標!AI20-偏差値!AI$29)/偏差値!AI$30*10+50</f>
        <v>41.22965560438891</v>
      </c>
      <c r="AJ19" s="95">
        <f>(指標!AJ20-偏差値!AJ$29)/偏差値!AJ$30*10+50</f>
        <v>52.57464875262869</v>
      </c>
      <c r="AK19" s="95">
        <f>(指標!AK20-偏差値!AK$29)/偏差値!AK$30*10+50</f>
        <v>48.587635441747516</v>
      </c>
      <c r="AL19" s="95">
        <f>(指標!AL20-偏差値!AL$29)/偏差値!AL$30*10+50</f>
        <v>48.654191343419058</v>
      </c>
      <c r="AM19" s="95">
        <f>(指標!AM20-偏差値!AM$29)/偏差値!AM$30*10+50</f>
        <v>55.946849175760818</v>
      </c>
      <c r="AN19" s="153">
        <f>(指標!AN20-偏差値!AN$29)/偏差値!AN$30*(-10)+50</f>
        <v>63.204745094636138</v>
      </c>
    </row>
    <row r="20" spans="1:40">
      <c r="A20" s="102">
        <v>50304</v>
      </c>
      <c r="B20" s="94" t="s">
        <v>177</v>
      </c>
      <c r="C20" s="153">
        <f>(指標!C21-偏差値!C$29)/偏差値!C$30*(-10)+50</f>
        <v>36.164280164365991</v>
      </c>
      <c r="D20" s="95">
        <f>(指標!D21-偏差値!D$29)/偏差値!D$30*10+50</f>
        <v>64.358425102630434</v>
      </c>
      <c r="E20" s="95">
        <f>(指標!E21-偏差値!E$29)/偏差値!E$30*10+50</f>
        <v>74.580920067234914</v>
      </c>
      <c r="F20" s="95">
        <f>(指標!F21-偏差値!F$29)/偏差値!F$30*10+50</f>
        <v>60.898056115501745</v>
      </c>
      <c r="G20" s="95">
        <f>(指標!G21-偏差値!G$29)/偏差値!G$30*10+50</f>
        <v>69.155575541013917</v>
      </c>
      <c r="H20" s="95">
        <f>(指標!H21-偏差値!H$29)/偏差値!H$30*10+50</f>
        <v>35.978312879260727</v>
      </c>
      <c r="I20" s="95">
        <f>(指標!I21-偏差値!I$29)/偏差値!I$30*10+50</f>
        <v>57.001191214792058</v>
      </c>
      <c r="J20" s="95">
        <f>(指標!J21-偏差値!J$29)/偏差値!J$30*10+50</f>
        <v>38.98010902848138</v>
      </c>
      <c r="K20" s="95">
        <f>(指標!K21-偏差値!K$29)/偏差値!K$30*10+50</f>
        <v>59.956069888272559</v>
      </c>
      <c r="L20" s="95">
        <f>(指標!L21-偏差値!L$29)/偏差値!L$30*10+50</f>
        <v>37.459801319328619</v>
      </c>
      <c r="M20" s="95">
        <f>(指標!M21-偏差値!M$29)/偏差値!M$30*10+50</f>
        <v>54.010648884035483</v>
      </c>
      <c r="N20" s="95">
        <f>(指標!N21-偏差値!N$29)/偏差値!N$30*10+50</f>
        <v>70.440396823828792</v>
      </c>
      <c r="O20" s="95">
        <f>(指標!O21-偏差値!O$29)/偏差値!O$30*10+50</f>
        <v>51.190709980611032</v>
      </c>
      <c r="P20" s="95">
        <f>(指標!P21-偏差値!P$29)/偏差値!P$30*10+50</f>
        <v>39.136076701395098</v>
      </c>
      <c r="Q20" s="95">
        <f>(指標!Q21-偏差値!Q$29)/偏差値!Q$30*10+50</f>
        <v>61.188482954916267</v>
      </c>
      <c r="R20" s="95">
        <f>(指標!R21-偏差値!R$29)/偏差値!R$30*10+50</f>
        <v>67.115500921481598</v>
      </c>
      <c r="S20" s="153">
        <f>(指標!S21-偏差値!S$29)/偏差値!S$30*(-10)+50</f>
        <v>60.788907865979986</v>
      </c>
      <c r="T20" s="95">
        <f>(指標!T21-偏差値!T$29)/偏差値!T$30*10+50</f>
        <v>55.037736519539152</v>
      </c>
      <c r="U20" s="95">
        <f>(指標!U21-偏差値!U$29)/偏差値!U$30*10+50</f>
        <v>37.37889308012582</v>
      </c>
      <c r="V20" s="95">
        <f>(指標!V21-偏差値!V$29)/偏差値!V$30*10+50</f>
        <v>40.275716857502616</v>
      </c>
      <c r="W20" s="95">
        <f>(指標!W21-偏差値!W$29)/偏差値!W$30*10+50</f>
        <v>72.366574040311065</v>
      </c>
      <c r="X20" s="95">
        <f>(指標!X21-偏差値!X$29)/偏差値!X$30*10+50</f>
        <v>43.594915969843797</v>
      </c>
      <c r="Y20" s="95">
        <f>(指標!Y21-偏差値!Y$29)/偏差値!Y$30*10+50</f>
        <v>42.530827368405546</v>
      </c>
      <c r="Z20" s="95">
        <f>(指標!Z21-偏差値!Z$29)/偏差値!Z$30*10+50</f>
        <v>31.485323941286932</v>
      </c>
      <c r="AA20" s="152">
        <f>(指標!AA21-偏差値!AA$29)/偏差値!AA$30*(-10)+50</f>
        <v>59.077729469849999</v>
      </c>
      <c r="AB20" s="95">
        <f>(指標!AB21-偏差値!AB$29)/偏差値!AB$30*10+50</f>
        <v>55.830796395776176</v>
      </c>
      <c r="AC20" s="153">
        <f>(指標!AC21-偏差値!AC$29)/偏差値!AC$30*(-10)+50</f>
        <v>62.101747566524978</v>
      </c>
      <c r="AD20" s="95">
        <f>(指標!AD21-偏差値!AD$29)/偏差値!AD$30*10+50</f>
        <v>54.692845860516265</v>
      </c>
      <c r="AE20" s="153">
        <f>(指標!AE21-偏差値!AE$29)/偏差値!AE$30*(-10)+50</f>
        <v>38.880067210559446</v>
      </c>
      <c r="AF20" s="95">
        <f>(指標!AF21-偏差値!AF$29)/偏差値!AF$30*10+50</f>
        <v>44.552343722322831</v>
      </c>
      <c r="AG20" s="95">
        <f>(指標!AG21-偏差値!AG$29)/偏差値!AG$30*10+50</f>
        <v>34.673224916673107</v>
      </c>
      <c r="AH20" s="95">
        <f>(指標!AH21-偏差値!AH$29)/偏差値!AH$30*10+50</f>
        <v>61.262985790883356</v>
      </c>
      <c r="AI20" s="95">
        <f>(指標!AI21-偏差値!AI$29)/偏差値!AI$30*10+50</f>
        <v>41.22965560438891</v>
      </c>
      <c r="AJ20" s="95">
        <f>(指標!AJ21-偏差値!AJ$29)/偏差値!AJ$30*10+50</f>
        <v>42.827002149114044</v>
      </c>
      <c r="AK20" s="95">
        <f>(指標!AK21-偏差値!AK$29)/偏差値!AK$30*10+50</f>
        <v>42.998473396729302</v>
      </c>
      <c r="AL20" s="95">
        <f>(指標!AL21-偏差値!AL$29)/偏差値!AL$30*10+50</f>
        <v>59.699103775299569</v>
      </c>
      <c r="AM20" s="95">
        <f>(指標!AM21-偏差値!AM$29)/偏差値!AM$30*10+50</f>
        <v>56.200611402896797</v>
      </c>
      <c r="AN20" s="153">
        <f>(指標!AN21-偏差値!AN$29)/偏差値!AN$30*(-10)+50</f>
        <v>51.571901642842541</v>
      </c>
    </row>
    <row r="21" spans="1:40">
      <c r="A21" s="102">
        <v>50305</v>
      </c>
      <c r="B21" s="94" t="s">
        <v>178</v>
      </c>
      <c r="C21" s="153">
        <f>(指標!C22-偏差値!C$29)/偏差値!C$30*(-10)+50</f>
        <v>32.086736571304691</v>
      </c>
      <c r="D21" s="95">
        <f>(指標!D22-偏差値!D$29)/偏差値!D$30*10+50</f>
        <v>58.029130223731414</v>
      </c>
      <c r="E21" s="95">
        <f>(指標!E22-偏差値!E$29)/偏差値!E$30*10+50</f>
        <v>68.591048628164259</v>
      </c>
      <c r="F21" s="95">
        <f>(指標!F22-偏差値!F$29)/偏差値!F$30*10+50</f>
        <v>64.295223940804618</v>
      </c>
      <c r="G21" s="95">
        <f>(指標!G22-偏差値!G$29)/偏差値!G$30*10+50</f>
        <v>72.093111033159843</v>
      </c>
      <c r="H21" s="95">
        <f>(指標!H22-偏差値!H$29)/偏差値!H$30*10+50</f>
        <v>45.153150669683988</v>
      </c>
      <c r="I21" s="95">
        <f>(指標!I22-偏差値!I$29)/偏差値!I$30*10+50</f>
        <v>60.599747972381728</v>
      </c>
      <c r="J21" s="95">
        <f>(指標!J22-偏差値!J$29)/偏差値!J$30*10+50</f>
        <v>74.829571048543272</v>
      </c>
      <c r="K21" s="95">
        <f>(指標!K22-偏差値!K$29)/偏差値!K$30*10+50</f>
        <v>36.5603586354502</v>
      </c>
      <c r="L21" s="95">
        <f>(指標!L22-偏差値!L$29)/偏差値!L$30*10+50</f>
        <v>58.991883334261651</v>
      </c>
      <c r="M21" s="95">
        <f>(指標!M22-偏差値!M$29)/偏差値!M$30*10+50</f>
        <v>47.337474303560214</v>
      </c>
      <c r="N21" s="95">
        <f>(指標!N22-偏差値!N$29)/偏差値!N$30*10+50</f>
        <v>37.895889018681117</v>
      </c>
      <c r="O21" s="95">
        <f>(指標!O22-偏差値!O$29)/偏差値!O$30*10+50</f>
        <v>32.911717543548605</v>
      </c>
      <c r="P21" s="95">
        <f>(指標!P22-偏差値!P$29)/偏差値!P$30*10+50</f>
        <v>41.039463962418758</v>
      </c>
      <c r="Q21" s="95">
        <f>(指標!Q22-偏差値!Q$29)/偏差値!Q$30*10+50</f>
        <v>47.1670076901041</v>
      </c>
      <c r="R21" s="95">
        <f>(指標!R22-偏差値!R$29)/偏差値!R$30*10+50</f>
        <v>64.281689545143678</v>
      </c>
      <c r="S21" s="153">
        <f>(指標!S22-偏差値!S$29)/偏差値!S$30*(-10)+50</f>
        <v>66.756791813247702</v>
      </c>
      <c r="T21" s="95">
        <f>(指標!T22-偏差値!T$29)/偏差値!T$30*10+50</f>
        <v>71.733395475645423</v>
      </c>
      <c r="U21" s="95">
        <f>(指標!U22-偏差値!U$29)/偏差値!U$30*10+50</f>
        <v>73.512840560841198</v>
      </c>
      <c r="V21" s="95">
        <f>(指標!V22-偏差値!V$29)/偏差値!V$30*10+50</f>
        <v>40.275716857502616</v>
      </c>
      <c r="W21" s="95">
        <f>(指標!W22-偏差値!W$29)/偏差値!W$30*10+50</f>
        <v>37.642828885150763</v>
      </c>
      <c r="X21" s="95">
        <f>(指標!X22-偏差値!X$29)/偏差値!X$30*10+50</f>
        <v>43.594915969843797</v>
      </c>
      <c r="Y21" s="95">
        <f>(指標!Y22-偏差値!Y$29)/偏差値!Y$30*10+50</f>
        <v>42.530827368405546</v>
      </c>
      <c r="Z21" s="95">
        <f>(指標!Z22-偏差値!Z$29)/偏差値!Z$30*10+50</f>
        <v>42.724071463627205</v>
      </c>
      <c r="AA21" s="152">
        <f>(指標!AA22-偏差値!AA$29)/偏差値!AA$30*(-10)+50</f>
        <v>59.077729469849999</v>
      </c>
      <c r="AB21" s="95">
        <f>(指標!AB22-偏差値!AB$29)/偏差値!AB$30*10+50</f>
        <v>30.511119353617744</v>
      </c>
      <c r="AC21" s="153">
        <f>(指標!AC22-偏差値!AC$29)/偏差値!AC$30*(-10)+50</f>
        <v>65.745937548916444</v>
      </c>
      <c r="AD21" s="95">
        <f>(指標!AD22-偏差値!AD$29)/偏差値!AD$30*10+50</f>
        <v>65.324180904512232</v>
      </c>
      <c r="AE21" s="153">
        <f>(指標!AE22-偏差値!AE$29)/偏差値!AE$30*(-10)+50</f>
        <v>37.47664997344804</v>
      </c>
      <c r="AF21" s="95">
        <f>(指標!AF22-偏差値!AF$29)/偏差値!AF$30*10+50</f>
        <v>34.3349284934216</v>
      </c>
      <c r="AG21" s="95">
        <f>(指標!AG22-偏差値!AG$29)/偏差値!AG$30*10+50</f>
        <v>45.499797954257204</v>
      </c>
      <c r="AH21" s="95">
        <f>(指標!AH22-偏差値!AH$29)/偏差値!AH$30*10+50</f>
        <v>39.391295541367128</v>
      </c>
      <c r="AI21" s="95">
        <f>(指標!AI22-偏差値!AI$29)/偏差値!AI$30*10+50</f>
        <v>41.22965560438891</v>
      </c>
      <c r="AJ21" s="95">
        <f>(指標!AJ22-偏差値!AJ$29)/偏差値!AJ$30*10+50</f>
        <v>48.375450283110418</v>
      </c>
      <c r="AK21" s="95">
        <f>(指標!AK22-偏差値!AK$29)/偏差値!AK$30*10+50</f>
        <v>31.220319222155382</v>
      </c>
      <c r="AL21" s="95">
        <f>(指標!AL22-偏差値!AL$29)/偏差値!AL$30*10+50</f>
        <v>38.39626687663052</v>
      </c>
      <c r="AM21" s="95">
        <f>(指標!AM22-偏差値!AM$29)/偏差値!AM$30*10+50</f>
        <v>39.576573531584494</v>
      </c>
      <c r="AN21" s="153">
        <f>(指標!AN22-偏差値!AN$29)/偏差値!AN$30*(-10)+50</f>
        <v>46.07344700352359</v>
      </c>
    </row>
    <row r="22" spans="1:40">
      <c r="A22" s="102">
        <v>50306</v>
      </c>
      <c r="B22" s="94" t="s">
        <v>179</v>
      </c>
      <c r="C22" s="153">
        <f>(指標!C23-偏差値!C$29)/偏差値!C$30*(-10)+50</f>
        <v>31.304741909621701</v>
      </c>
      <c r="D22" s="95">
        <f>(指標!D23-偏差値!D$29)/偏差値!D$30*10+50</f>
        <v>49.676894235192357</v>
      </c>
      <c r="E22" s="95">
        <f>(指標!E23-偏差値!E$29)/偏差値!E$30*10+50</f>
        <v>43.418326796070701</v>
      </c>
      <c r="F22" s="95">
        <f>(指標!F23-偏差値!F$29)/偏差値!F$30*10+50</f>
        <v>44.224850543274428</v>
      </c>
      <c r="G22" s="95">
        <f>(指標!G23-偏差値!G$29)/偏差値!G$30*10+50</f>
        <v>43.671860147520427</v>
      </c>
      <c r="H22" s="95">
        <f>(指標!H23-偏差値!H$29)/偏差値!H$30*10+50</f>
        <v>45.151311165442088</v>
      </c>
      <c r="I22" s="95">
        <f>(指標!I23-偏差値!I$29)/偏差値!I$30*10+50</f>
        <v>46.230693205553372</v>
      </c>
      <c r="J22" s="95">
        <f>(指標!J23-偏差値!J$29)/偏差値!J$30*10+50</f>
        <v>38.98010902848138</v>
      </c>
      <c r="K22" s="95">
        <f>(指標!K23-偏差値!K$29)/偏差値!K$30*10+50</f>
        <v>36.5603586354502</v>
      </c>
      <c r="L22" s="95">
        <f>(指標!L23-偏差値!L$29)/偏差値!L$30*10+50</f>
        <v>48.664812247208694</v>
      </c>
      <c r="M22" s="95">
        <f>(指標!M23-偏差値!M$29)/偏差値!M$30*10+50</f>
        <v>49.233184117116473</v>
      </c>
      <c r="N22" s="95">
        <f>(指標!N23-偏差値!N$29)/偏差値!N$30*10+50</f>
        <v>48.459279280845848</v>
      </c>
      <c r="O22" s="95">
        <f>(指標!O23-偏差値!O$29)/偏差値!O$30*10+50</f>
        <v>48.063254960773172</v>
      </c>
      <c r="P22" s="95">
        <f>(指標!P23-偏差値!P$29)/偏差値!P$30*10+50</f>
        <v>48.639051730760173</v>
      </c>
      <c r="Q22" s="95">
        <f>(指標!Q23-偏差値!Q$29)/偏差値!Q$30*10+50</f>
        <v>41.154142075273221</v>
      </c>
      <c r="R22" s="95">
        <f>(指標!R23-偏差値!R$29)/偏差値!R$30*10+50</f>
        <v>43.599070923556127</v>
      </c>
      <c r="S22" s="153">
        <f>(指標!S23-偏差値!S$29)/偏差値!S$30*(-10)+50</f>
        <v>46.699216299809933</v>
      </c>
      <c r="T22" s="95">
        <f>(指標!T23-偏差値!T$29)/偏差値!T$30*10+50</f>
        <v>47.054496605672242</v>
      </c>
      <c r="U22" s="95">
        <f>(指標!U23-偏差値!U$29)/偏差値!U$30*10+50</f>
        <v>37.37889308012582</v>
      </c>
      <c r="V22" s="95">
        <f>(指標!V23-偏差値!V$29)/偏差値!V$30*10+50</f>
        <v>40.275716857502616</v>
      </c>
      <c r="W22" s="95">
        <f>(指標!W23-偏差値!W$29)/偏差値!W$30*10+50</f>
        <v>41.217989261486451</v>
      </c>
      <c r="X22" s="95">
        <f>(指標!X23-偏差値!X$29)/偏差値!X$30*10+50</f>
        <v>43.594915969843797</v>
      </c>
      <c r="Y22" s="95">
        <f>(指標!Y23-偏差値!Y$29)/偏差値!Y$30*10+50</f>
        <v>42.530827368405546</v>
      </c>
      <c r="Z22" s="95">
        <f>(指標!Z23-偏差値!Z$29)/偏差値!Z$30*10+50</f>
        <v>59.467208861595537</v>
      </c>
      <c r="AA22" s="152">
        <f>(指標!AA23-偏差値!AA$29)/偏差値!AA$30*(-10)+50</f>
        <v>59.077729469849999</v>
      </c>
      <c r="AB22" s="95">
        <f>(指標!AB23-偏差値!AB$29)/偏差値!AB$30*10+50</f>
        <v>55.61780212050968</v>
      </c>
      <c r="AC22" s="153">
        <f>(指標!AC23-偏差値!AC$29)/偏差値!AC$30*(-10)+50</f>
        <v>32.037180211795409</v>
      </c>
      <c r="AD22" s="95">
        <f>(指標!AD23-偏差値!AD$29)/偏差値!AD$30*10+50</f>
        <v>42.430007179685141</v>
      </c>
      <c r="AE22" s="153">
        <f>(指標!AE23-偏差値!AE$29)/偏差値!AE$30*(-10)+50</f>
        <v>39.312732618557789</v>
      </c>
      <c r="AF22" s="95">
        <f>(指標!AF23-偏差値!AF$29)/偏差値!AF$30*10+50</f>
        <v>39.498865379379787</v>
      </c>
      <c r="AG22" s="95">
        <f>(指標!AG23-偏差値!AG$29)/偏差値!AG$30*10+50</f>
        <v>34.673224916673107</v>
      </c>
      <c r="AH22" s="95">
        <f>(指標!AH23-偏差値!AH$29)/偏差値!AH$30*10+50</f>
        <v>42.569233440869489</v>
      </c>
      <c r="AI22" s="95">
        <f>(指標!AI23-偏差値!AI$29)/偏差値!AI$30*10+50</f>
        <v>41.22965560438891</v>
      </c>
      <c r="AJ22" s="95">
        <f>(指標!AJ23-偏差値!AJ$29)/偏差値!AJ$30*10+50</f>
        <v>29.374524664026115</v>
      </c>
      <c r="AK22" s="95">
        <f>(指標!AK23-偏差値!AK$29)/偏差値!AK$30*10+50</f>
        <v>46.834891972987016</v>
      </c>
      <c r="AL22" s="95">
        <f>(指標!AL23-偏差値!AL$29)/偏差値!AL$30*10+50</f>
        <v>39.587098970577685</v>
      </c>
      <c r="AM22" s="95">
        <f>(指標!AM23-偏差値!AM$29)/偏差値!AM$30*10+50</f>
        <v>58.133599093957748</v>
      </c>
      <c r="AN22" s="153">
        <f>(指標!AN23-偏差値!AN$29)/偏差値!AN$30*(-10)+50</f>
        <v>35.369141076159458</v>
      </c>
    </row>
    <row r="23" spans="1:40">
      <c r="A23" s="102">
        <v>50341</v>
      </c>
      <c r="B23" s="94" t="s">
        <v>180</v>
      </c>
      <c r="C23" s="153">
        <f>(指標!C24-偏差値!C$29)/偏差値!C$30*(-10)+50</f>
        <v>31.248885148072919</v>
      </c>
      <c r="D23" s="95">
        <f>(指標!D24-偏差値!D$29)/偏差値!D$30*10+50</f>
        <v>46.613722904567695</v>
      </c>
      <c r="E23" s="95">
        <f>(指標!E24-偏差値!E$29)/偏差値!E$30*10+50</f>
        <v>60.007613046117058</v>
      </c>
      <c r="F23" s="95">
        <f>(指標!F24-偏差値!F$29)/偏差値!F$30*10+50</f>
        <v>47.147717407823734</v>
      </c>
      <c r="G23" s="95">
        <f>(指標!G24-偏差値!G$29)/偏差値!G$30*10+50</f>
        <v>48.616757625692742</v>
      </c>
      <c r="H23" s="95">
        <f>(指標!H24-偏差値!H$29)/偏差値!H$30*10+50</f>
        <v>46.785870143388586</v>
      </c>
      <c r="I23" s="95">
        <f>(指標!I24-偏差値!I$29)/偏差値!I$30*10+50</f>
        <v>42.907333165113108</v>
      </c>
      <c r="J23" s="95">
        <f>(指標!J24-偏差値!J$29)/偏差値!J$30*10+50</f>
        <v>45.763930303046941</v>
      </c>
      <c r="K23" s="95">
        <f>(指標!K24-偏差値!K$29)/偏差値!K$30*10+50</f>
        <v>42.390560438138714</v>
      </c>
      <c r="L23" s="95">
        <f>(指標!L24-偏差値!L$29)/偏差値!L$30*10+50</f>
        <v>50.644292291993473</v>
      </c>
      <c r="M23" s="95">
        <f>(指標!M24-偏差値!M$29)/偏差値!M$30*10+50</f>
        <v>36.821633516525353</v>
      </c>
      <c r="N23" s="95">
        <f>(指標!N24-偏差値!N$29)/偏差値!N$30*10+50</f>
        <v>45.438476775606993</v>
      </c>
      <c r="O23" s="95">
        <f>(指標!O24-偏差値!O$29)/偏差値!O$30*10+50</f>
        <v>46.321352051623577</v>
      </c>
      <c r="P23" s="95">
        <f>(指標!P24-偏差値!P$29)/偏差値!P$30*10+50</f>
        <v>68.353536533966718</v>
      </c>
      <c r="Q23" s="95">
        <f>(指標!Q24-偏差値!Q$29)/偏差値!Q$30*10+50</f>
        <v>40.8823928266536</v>
      </c>
      <c r="R23" s="95">
        <f>(指標!R24-偏差値!R$29)/偏差値!R$30*10+50</f>
        <v>42.926893956297185</v>
      </c>
      <c r="S23" s="153">
        <f>(指標!S24-偏差値!S$29)/偏差値!S$30*(-10)+50</f>
        <v>34.522615427755028</v>
      </c>
      <c r="T23" s="95">
        <f>(指標!T24-偏差値!T$29)/偏差値!T$30*10+50</f>
        <v>50.271309293624093</v>
      </c>
      <c r="U23" s="95">
        <f>(指標!U24-偏差値!U$29)/偏差値!U$30*10+50</f>
        <v>51.820906896182898</v>
      </c>
      <c r="V23" s="95">
        <f>(指標!V24-偏差値!V$29)/偏差値!V$30*10+50</f>
        <v>54.136971708930929</v>
      </c>
      <c r="W23" s="95">
        <f>(指標!W24-偏差値!W$29)/偏差値!W$30*10+50</f>
        <v>56.0883774403488</v>
      </c>
      <c r="X23" s="95">
        <f>(指標!X24-偏差値!X$29)/偏差値!X$30*10+50</f>
        <v>43.594915969843797</v>
      </c>
      <c r="Y23" s="95">
        <f>(指標!Y24-偏差値!Y$29)/偏差値!Y$30*10+50</f>
        <v>66.887358330270416</v>
      </c>
      <c r="Z23" s="95">
        <f>(指標!Z24-偏差値!Z$29)/偏差値!Z$30*10+50</f>
        <v>45.41147792178738</v>
      </c>
      <c r="AA23" s="152">
        <f>(指標!AA24-偏差値!AA$29)/偏差値!AA$30*(-10)+50</f>
        <v>36.206525540226593</v>
      </c>
      <c r="AB23" s="95">
        <f>(指標!AB24-偏差値!AB$29)/偏差値!AB$30*10+50</f>
        <v>55.291285830457348</v>
      </c>
      <c r="AC23" s="153">
        <f>(指標!AC24-偏差値!AC$29)/偏差値!AC$30*(-10)+50</f>
        <v>44.791845150165535</v>
      </c>
      <c r="AD23" s="95">
        <f>(指標!AD24-偏差値!AD$29)/偏差値!AD$30*10+50</f>
        <v>37.537203262773986</v>
      </c>
      <c r="AE23" s="153">
        <f>(指標!AE24-偏差値!AE$29)/偏差値!AE$30*(-10)+50</f>
        <v>54.540838514120644</v>
      </c>
      <c r="AF23" s="95">
        <f>(指標!AF24-偏差値!AF$29)/偏差値!AF$30*10+50</f>
        <v>50.774292100519403</v>
      </c>
      <c r="AG23" s="95">
        <f>(指標!AG24-偏差値!AG$29)/偏差値!AG$30*10+50</f>
        <v>52.021829904609078</v>
      </c>
      <c r="AH23" s="95">
        <f>(指標!AH24-偏差値!AH$29)/偏差値!AH$30*10+50</f>
        <v>40.886795729368238</v>
      </c>
      <c r="AI23" s="95">
        <f>(指標!AI24-偏差値!AI$29)/偏差値!AI$30*10+50</f>
        <v>73.999170191753365</v>
      </c>
      <c r="AJ23" s="95">
        <f>(指標!AJ24-偏差値!AJ$29)/偏差値!AJ$30*10+50</f>
        <v>51.017144227044746</v>
      </c>
      <c r="AK23" s="95">
        <f>(指標!AK24-偏差値!AK$29)/偏差値!AK$30*10+50</f>
        <v>59.546482754859611</v>
      </c>
      <c r="AL23" s="95">
        <f>(指標!AL24-偏差値!AL$29)/偏差値!AL$30*10+50</f>
        <v>67.56445482614366</v>
      </c>
      <c r="AM23" s="95">
        <f>(指標!AM24-偏差値!AM$29)/偏差値!AM$30*10+50</f>
        <v>46.4803266736835</v>
      </c>
      <c r="AN23" s="153">
        <f>(指標!AN24-偏差値!AN$29)/偏差値!AN$30*(-10)+50</f>
        <v>63.643769314318178</v>
      </c>
    </row>
    <row r="24" spans="1:40">
      <c r="A24" s="102">
        <v>50342</v>
      </c>
      <c r="B24" s="94" t="s">
        <v>181</v>
      </c>
      <c r="C24" s="153">
        <f>(指標!C25-偏差値!C$29)/偏差値!C$30*(-10)+50</f>
        <v>56.942995460513963</v>
      </c>
      <c r="D24" s="95">
        <f>(指標!D25-偏差値!D$29)/偏差値!D$30*10+50</f>
        <v>50.743447183714807</v>
      </c>
      <c r="E24" s="95">
        <f>(指標!E25-偏差値!E$29)/偏差値!E$30*10+50</f>
        <v>51.052699978254239</v>
      </c>
      <c r="F24" s="95">
        <f>(指標!F25-偏差値!F$29)/偏差値!F$30*10+50</f>
        <v>34.640958291420276</v>
      </c>
      <c r="G24" s="95">
        <f>(指標!G25-偏差値!G$29)/偏差値!G$30*10+50</f>
        <v>43.498912328128576</v>
      </c>
      <c r="H24" s="95">
        <f>(指標!H25-偏差値!H$29)/偏差値!H$30*10+50</f>
        <v>54.960504371805911</v>
      </c>
      <c r="I24" s="95">
        <f>(指標!I25-偏差値!I$29)/偏差値!I$30*10+50</f>
        <v>42.674308853024812</v>
      </c>
      <c r="J24" s="95">
        <f>(指標!J25-偏差値!J$29)/偏差値!J$30*10+50</f>
        <v>45.851139536416888</v>
      </c>
      <c r="K24" s="95">
        <f>(指標!K25-偏差値!K$29)/偏差値!K$30*10+50</f>
        <v>56.247145098553119</v>
      </c>
      <c r="L24" s="95">
        <f>(指標!L25-偏差値!L$29)/偏差値!L$30*10+50</f>
        <v>47.432087832913886</v>
      </c>
      <c r="M24" s="95">
        <f>(指標!M25-偏差値!M$29)/偏差値!M$30*10+50</f>
        <v>40.340602467861572</v>
      </c>
      <c r="N24" s="95">
        <f>(指標!N25-偏差値!N$29)/偏差値!N$30*10+50</f>
        <v>38.08887285729913</v>
      </c>
      <c r="O24" s="95">
        <f>(指標!O25-偏差値!O$29)/偏差値!O$30*10+50</f>
        <v>43.18885212250273</v>
      </c>
      <c r="P24" s="95">
        <f>(指標!P25-偏差値!P$29)/偏差値!P$30*10+50</f>
        <v>69.93684101705972</v>
      </c>
      <c r="Q24" s="95">
        <f>(指標!Q25-偏差値!Q$29)/偏差値!Q$30*10+50</f>
        <v>43.316751679122525</v>
      </c>
      <c r="R24" s="95">
        <f>(指標!R25-偏差値!R$29)/偏差値!R$30*10+50</f>
        <v>42.544664137101094</v>
      </c>
      <c r="S24" s="153">
        <f>(指標!S25-偏差値!S$29)/偏差値!S$30*(-10)+50</f>
        <v>40.701469283664892</v>
      </c>
      <c r="T24" s="95">
        <f>(指標!T25-偏差値!T$29)/偏差値!T$30*10+50</f>
        <v>49.664759574506938</v>
      </c>
      <c r="U24" s="95">
        <f>(指標!U25-偏差値!U$29)/偏差値!U$30*10+50</f>
        <v>55.429604917926937</v>
      </c>
      <c r="V24" s="95">
        <f>(指標!V25-偏差値!V$29)/偏差値!V$30*10+50</f>
        <v>43.771163733080186</v>
      </c>
      <c r="W24" s="95">
        <f>(指標!W25-偏差値!W$29)/偏差値!W$30*10+50</f>
        <v>41.571965536371167</v>
      </c>
      <c r="X24" s="95">
        <f>(指標!X25-偏差値!X$29)/偏差値!X$30*10+50</f>
        <v>43.594915969843797</v>
      </c>
      <c r="Y24" s="95">
        <f>(指標!Y25-偏差値!Y$29)/偏差値!Y$30*10+50</f>
        <v>42.530827368405546</v>
      </c>
      <c r="Z24" s="95">
        <f>(指標!Z25-偏差値!Z$29)/偏差値!Z$30*10+50</f>
        <v>45.252155194985676</v>
      </c>
      <c r="AA24" s="152">
        <f>(指標!AA25-偏差値!AA$29)/偏差値!AA$30*(-10)+50</f>
        <v>34.572868116682066</v>
      </c>
      <c r="AB24" s="95">
        <f>(指標!AB25-偏差値!AB$29)/偏差値!AB$30*10+50</f>
        <v>41.004532241228716</v>
      </c>
      <c r="AC24" s="153">
        <f>(指標!AC25-偏差値!AC$29)/偏差値!AC$30*(-10)+50</f>
        <v>35.377687695654252</v>
      </c>
      <c r="AD24" s="95">
        <f>(指標!AD25-偏差値!AD$29)/偏差値!AD$30*10+50</f>
        <v>36.318093927644327</v>
      </c>
      <c r="AE24" s="153">
        <f>(指標!AE25-偏差値!AE$29)/偏差値!AE$30*(-10)+50</f>
        <v>51.12314948505351</v>
      </c>
      <c r="AF24" s="95">
        <f>(指標!AF25-偏差値!AF$29)/偏差値!AF$30*10+50</f>
        <v>58.542343035741446</v>
      </c>
      <c r="AG24" s="95">
        <f>(指標!AG25-偏差値!AG$29)/偏差値!AG$30*10+50</f>
        <v>43.412747730144609</v>
      </c>
      <c r="AH24" s="95">
        <f>(指標!AH25-偏差値!AH$29)/偏差値!AH$30*10+50</f>
        <v>36.400295165364916</v>
      </c>
      <c r="AI24" s="95">
        <f>(指標!AI25-偏差値!AI$29)/偏差値!AI$30*10+50</f>
        <v>67.854886206622524</v>
      </c>
      <c r="AJ24" s="95">
        <f>(指標!AJ25-偏差値!AJ$29)/偏差値!AJ$30*10+50</f>
        <v>37.740260743969358</v>
      </c>
      <c r="AK24" s="95">
        <f>(指標!AK25-偏差値!AK$29)/偏差値!AK$30*10+50</f>
        <v>68.770520837170466</v>
      </c>
      <c r="AL24" s="95">
        <f>(指標!AL25-偏差値!AL$29)/偏差値!AL$30*10+50</f>
        <v>46.009934576179674</v>
      </c>
      <c r="AM24" s="95">
        <f>(指標!AM25-偏差値!AM$29)/偏差値!AM$30*10+50</f>
        <v>56.667728114040749</v>
      </c>
      <c r="AN24" s="153">
        <f>(指標!AN25-偏差値!AN$29)/偏差値!AN$30*(-10)+50</f>
        <v>51.350664756102397</v>
      </c>
    </row>
    <row r="25" spans="1:40">
      <c r="A25" s="102">
        <v>50343</v>
      </c>
      <c r="B25" s="94" t="s">
        <v>182</v>
      </c>
      <c r="C25" s="153">
        <f>(指標!C26-偏差値!C$29)/偏差値!C$30*(-10)+50</f>
        <v>44.71036468133007</v>
      </c>
      <c r="D25" s="95">
        <f>(指標!D26-偏差値!D$29)/偏差値!D$30*10+50</f>
        <v>68.062359646345669</v>
      </c>
      <c r="E25" s="95">
        <f>(指標!E26-偏差値!E$29)/偏差値!E$30*10+50</f>
        <v>41.177282958100385</v>
      </c>
      <c r="F25" s="95">
        <f>(指標!F26-偏差値!F$29)/偏差値!F$30*10+50</f>
        <v>45.05864202521834</v>
      </c>
      <c r="G25" s="95">
        <f>(指標!G26-偏差値!G$29)/偏差値!G$30*10+50</f>
        <v>60.763746291985555</v>
      </c>
      <c r="H25" s="95">
        <f>(指標!H26-偏差値!H$29)/偏差値!H$30*10+50</f>
        <v>69.980345998295618</v>
      </c>
      <c r="I25" s="95">
        <f>(指標!I26-偏差値!I$29)/偏差値!I$30*10+50</f>
        <v>51.788185926887536</v>
      </c>
      <c r="J25" s="95">
        <f>(指標!J26-偏差値!J$29)/偏差値!J$30*10+50</f>
        <v>53.461172504565489</v>
      </c>
      <c r="K25" s="95">
        <f>(指標!K26-偏差値!K$29)/偏差値!K$30*10+50</f>
        <v>46.51403567649394</v>
      </c>
      <c r="L25" s="95">
        <f>(指標!L26-偏差値!L$29)/偏差値!L$30*10+50</f>
        <v>49.688761357825065</v>
      </c>
      <c r="M25" s="95">
        <f>(指標!M26-偏差値!M$29)/偏差値!M$30*10+50</f>
        <v>54.627855674814633</v>
      </c>
      <c r="N25" s="95">
        <f>(指標!N26-偏差値!N$29)/偏差値!N$30*10+50</f>
        <v>50.989423550378277</v>
      </c>
      <c r="O25" s="95">
        <f>(指標!O26-偏差値!O$29)/偏差値!O$30*10+50</f>
        <v>62.22174774492192</v>
      </c>
      <c r="P25" s="95">
        <f>(指標!P26-偏差値!P$29)/偏差値!P$30*10+50</f>
        <v>39.988877961988223</v>
      </c>
      <c r="Q25" s="95">
        <f>(指標!Q26-偏差値!Q$29)/偏差値!Q$30*10+50</f>
        <v>55.19513468869048</v>
      </c>
      <c r="R25" s="95">
        <f>(指標!R26-偏差値!R$29)/偏差値!R$30*10+50</f>
        <v>48.639446870685923</v>
      </c>
      <c r="S25" s="153">
        <f>(指標!S26-偏差値!S$29)/偏差値!S$30*(-10)+50</f>
        <v>48.448252845568128</v>
      </c>
      <c r="T25" s="95">
        <f>(指標!T26-偏差値!T$29)/偏差値!T$30*10+50</f>
        <v>48.297798538765335</v>
      </c>
      <c r="U25" s="95">
        <f>(指標!U26-偏差値!U$29)/偏差値!U$30*10+50</f>
        <v>47.738432047907331</v>
      </c>
      <c r="V25" s="95">
        <f>(指標!V26-偏差値!V$29)/偏差値!V$30*10+50</f>
        <v>45.49753235072879</v>
      </c>
      <c r="W25" s="95">
        <f>(指標!W26-偏差値!W$29)/偏差値!W$30*10+50</f>
        <v>65.477494340189082</v>
      </c>
      <c r="X25" s="95">
        <f>(指標!X26-偏差値!X$29)/偏差値!X$30*10+50</f>
        <v>43.594915969843797</v>
      </c>
      <c r="Y25" s="95">
        <f>(指標!Y26-偏差値!Y$29)/偏差値!Y$30*10+50</f>
        <v>42.530827368405546</v>
      </c>
      <c r="Z25" s="95">
        <f>(指標!Z26-偏差値!Z$29)/偏差値!Z$30*10+50</f>
        <v>67.326745138090601</v>
      </c>
      <c r="AA25" s="152">
        <f>(指標!AA26-偏差値!AA$29)/偏差値!AA$30*(-10)+50</f>
        <v>43.469678139498889</v>
      </c>
      <c r="AB25" s="95">
        <f>(指標!AB26-偏差値!AB$29)/偏差値!AB$30*10+50</f>
        <v>48.559251124359044</v>
      </c>
      <c r="AC25" s="153">
        <f>(指標!AC26-偏差値!AC$29)/偏差値!AC$30*(-10)+50</f>
        <v>56.939145091470408</v>
      </c>
      <c r="AD25" s="95">
        <f>(指標!AD26-偏差値!AD$29)/偏差値!AD$30*10+50</f>
        <v>36.371764419357397</v>
      </c>
      <c r="AE25" s="153">
        <f>(指標!AE26-偏差値!AE$29)/偏差値!AE$30*(-10)+50</f>
        <v>47.938003502983605</v>
      </c>
      <c r="AF25" s="95">
        <f>(指標!AF26-偏差値!AF$29)/偏差値!AF$30*10+50</f>
        <v>37.864581027042028</v>
      </c>
      <c r="AG25" s="95">
        <f>(指標!AG26-偏差値!AG$29)/偏差値!AG$30*10+50</f>
        <v>53.326236294679447</v>
      </c>
      <c r="AH25" s="95">
        <f>(指標!AH26-偏差値!AH$29)/偏差値!AH$30*10+50</f>
        <v>44.625546199371016</v>
      </c>
      <c r="AI25" s="95">
        <f>(指標!AI26-偏差値!AI$29)/偏差値!AI$30*10+50</f>
        <v>63.650902427322478</v>
      </c>
      <c r="AJ25" s="95">
        <f>(指標!AJ26-偏差値!AJ$29)/偏差値!AJ$30*10+50</f>
        <v>50.866966694275824</v>
      </c>
      <c r="AK25" s="95">
        <f>(指標!AK26-偏差値!AK$29)/偏差値!AK$30*10+50</f>
        <v>42.906386015657148</v>
      </c>
      <c r="AL25" s="95">
        <f>(指標!AL26-偏差値!AL$29)/偏差値!AL$30*10+50</f>
        <v>48.091608575218082</v>
      </c>
      <c r="AM25" s="95">
        <f>(指標!AM26-偏差値!AM$29)/偏差値!AM$30*10+50</f>
        <v>40.339502500600275</v>
      </c>
      <c r="AN25" s="153">
        <f>(指標!AN26-偏差値!AN$29)/偏差値!AN$30*(-10)+50</f>
        <v>62.840652958013088</v>
      </c>
    </row>
    <row r="26" spans="1:40">
      <c r="A26" s="102">
        <v>50344</v>
      </c>
      <c r="B26" s="94" t="s">
        <v>183</v>
      </c>
      <c r="C26" s="153">
        <f>(指標!C27-偏差値!C$29)/偏差値!C$30*(-10)+50</f>
        <v>39.73911290348822</v>
      </c>
      <c r="D26" s="95">
        <f>(指標!D27-偏差値!D$29)/偏差値!D$30*10+50</f>
        <v>32.909292668645215</v>
      </c>
      <c r="E26" s="95">
        <f>(指標!E27-偏差値!E$29)/偏差値!E$30*10+50</f>
        <v>45.816538151904439</v>
      </c>
      <c r="F26" s="95">
        <f>(指標!F27-偏差値!F$29)/偏差値!F$30*10+50</f>
        <v>39.965955935378346</v>
      </c>
      <c r="G26" s="95">
        <f>(指標!G27-偏差値!G$29)/偏差値!G$30*10+50</f>
        <v>42.780779671689068</v>
      </c>
      <c r="H26" s="95">
        <f>(指標!H27-偏差値!H$29)/偏差値!H$30*10+50</f>
        <v>38.868109211719087</v>
      </c>
      <c r="I26" s="95">
        <f>(指標!I27-偏差値!I$29)/偏差値!I$30*10+50</f>
        <v>43.053369342596682</v>
      </c>
      <c r="J26" s="95">
        <f>(指標!J27-偏差値!J$29)/偏差値!J$30*10+50</f>
        <v>38.98010902848138</v>
      </c>
      <c r="K26" s="95">
        <f>(指標!K27-偏差値!K$29)/偏差値!K$30*10+50</f>
        <v>66.150268295359439</v>
      </c>
      <c r="L26" s="95">
        <f>(指標!L27-偏差値!L$29)/偏差値!L$30*10+50</f>
        <v>68.572055855888422</v>
      </c>
      <c r="M26" s="95">
        <f>(指標!M27-偏差値!M$29)/偏差値!M$30*10+50</f>
        <v>57.283259007440144</v>
      </c>
      <c r="N26" s="95">
        <f>(指標!N27-偏差値!N$29)/偏差値!N$30*10+50</f>
        <v>50.830675005639762</v>
      </c>
      <c r="O26" s="95">
        <f>(指標!O27-偏差値!O$29)/偏差値!O$30*10+50</f>
        <v>63.825452261850032</v>
      </c>
      <c r="P26" s="95">
        <f>(指標!P27-偏差値!P$29)/偏差値!P$30*10+50</f>
        <v>50.547092750368243</v>
      </c>
      <c r="Q26" s="95">
        <f>(指標!Q27-偏差値!Q$29)/偏差値!Q$30*10+50</f>
        <v>38.348594500853707</v>
      </c>
      <c r="R26" s="95">
        <f>(指標!R27-偏差値!R$29)/偏差値!R$30*10+50</f>
        <v>44.877152481093177</v>
      </c>
      <c r="S26" s="153">
        <f>(指標!S27-偏差値!S$29)/偏差値!S$30*(-10)+50</f>
        <v>48.864773453614603</v>
      </c>
      <c r="T26" s="95">
        <f>(指標!T27-偏差値!T$29)/偏差値!T$30*10+50</f>
        <v>70.159867628906824</v>
      </c>
      <c r="U26" s="95">
        <f>(指標!U27-偏差値!U$29)/偏差値!U$30*10+50</f>
        <v>37.37889308012582</v>
      </c>
      <c r="V26" s="95">
        <f>(指標!V27-偏差値!V$29)/偏差値!V$30*10+50</f>
        <v>40.275716857502616</v>
      </c>
      <c r="W26" s="95">
        <f>(指標!W27-偏差値!W$29)/偏差値!W$30*10+50</f>
        <v>41.813849324209059</v>
      </c>
      <c r="X26" s="95">
        <f>(指標!X27-偏差値!X$29)/偏差値!X$30*10+50</f>
        <v>43.594915969843797</v>
      </c>
      <c r="Y26" s="95">
        <f>(指標!Y27-偏差値!Y$29)/偏差値!Y$30*10+50</f>
        <v>71.754279908608851</v>
      </c>
      <c r="Z26" s="95">
        <f>(指標!Z27-偏差値!Z$29)/偏差値!Z$30*10+50</f>
        <v>51.930268948778426</v>
      </c>
      <c r="AA26" s="152">
        <f>(指標!AA27-偏差値!AA$29)/偏差値!AA$30*(-10)+50</f>
        <v>59.077729469849999</v>
      </c>
      <c r="AB26" s="95">
        <f>(指標!AB27-偏差値!AB$29)/偏差値!AB$30*10+50</f>
        <v>54.933521116118577</v>
      </c>
      <c r="AC26" s="153">
        <f>(指標!AC27-偏差値!AC$29)/偏差値!AC$30*(-10)+50</f>
        <v>67.264350041579547</v>
      </c>
      <c r="AD26" s="95">
        <f>(指標!AD27-偏差値!AD$29)/偏差値!AD$30*10+50</f>
        <v>64.204609799417085</v>
      </c>
      <c r="AE26" s="153">
        <f>(指標!AE27-偏差値!AE$29)/偏差値!AE$30*(-10)+50</f>
        <v>65.842053860493337</v>
      </c>
      <c r="AF26" s="95">
        <f>(指標!AF27-偏差値!AF$29)/偏差値!AF$30*10+50</f>
        <v>37.931458653994838</v>
      </c>
      <c r="AG26" s="95">
        <f>(指標!AG27-偏差値!AG$29)/偏差値!AG$30*10+50</f>
        <v>70.283519365594316</v>
      </c>
      <c r="AH26" s="95">
        <f>(指標!AH27-偏差値!AH$29)/偏差値!AH$30*10+50</f>
        <v>44.625546199371016</v>
      </c>
      <c r="AI26" s="95">
        <f>(指標!AI27-偏差値!AI$29)/偏差値!AI$30*10+50</f>
        <v>41.22965560438891</v>
      </c>
      <c r="AJ26" s="95">
        <f>(指標!AJ27-偏差値!AJ$29)/偏差値!AJ$30*10+50</f>
        <v>68.830847884761255</v>
      </c>
      <c r="AK26" s="95">
        <f>(指標!AK27-偏差値!AK$29)/偏差値!AK$30*10+50</f>
        <v>44.830727995212747</v>
      </c>
      <c r="AL26" s="95">
        <f>(指標!AL27-偏差値!AL$29)/偏差値!AL$30*10+50</f>
        <v>41.920093105924565</v>
      </c>
      <c r="AM26" s="95">
        <f>(指標!AM27-偏差値!AM$29)/偏差値!AM$30*10+50</f>
        <v>58.227937935508336</v>
      </c>
      <c r="AN26" s="153">
        <f>(指標!AN27-偏差値!AN$29)/偏差値!AN$30*(-10)+50</f>
        <v>67.302856710058066</v>
      </c>
    </row>
    <row r="27" spans="1:40">
      <c r="A27" s="102">
        <v>50345</v>
      </c>
      <c r="B27" s="94" t="s">
        <v>184</v>
      </c>
      <c r="C27" s="153">
        <f>(指標!C28-偏差値!C$29)/偏差値!C$30*(-10)+50</f>
        <v>47.33563247412296</v>
      </c>
      <c r="D27" s="95">
        <f>(指標!D28-偏差値!D$29)/偏差値!D$30*10+50</f>
        <v>44.056284171800876</v>
      </c>
      <c r="E27" s="95">
        <f>(指標!E28-偏差値!E$29)/偏差値!E$30*10+50</f>
        <v>42.307907639055038</v>
      </c>
      <c r="F27" s="95">
        <f>(指標!F28-偏差値!F$29)/偏差値!F$30*10+50</f>
        <v>42.1683495307161</v>
      </c>
      <c r="G27" s="95">
        <f>(指標!G28-偏差値!G$29)/偏差値!G$30*10+50</f>
        <v>46.834443873669692</v>
      </c>
      <c r="H27" s="95">
        <f>(指標!H28-偏差値!H$29)/偏差値!H$30*10+50</f>
        <v>31.516643279486193</v>
      </c>
      <c r="I27" s="95">
        <f>(指標!I28-偏差値!I$29)/偏差値!I$30*10+50</f>
        <v>74.789726852161948</v>
      </c>
      <c r="J27" s="95">
        <f>(指標!J28-偏差値!J$29)/偏差値!J$30*10+50</f>
        <v>38.98010902848138</v>
      </c>
      <c r="K27" s="95">
        <f>(指標!K28-偏差値!K$29)/偏差値!K$30*10+50</f>
        <v>53.58904177577687</v>
      </c>
      <c r="L27" s="95">
        <f>(指標!L28-偏差値!L$29)/偏差値!L$30*10+50</f>
        <v>45.688991105148247</v>
      </c>
      <c r="M27" s="95">
        <f>(指標!M28-偏差値!M$29)/偏差値!M$30*10+50</f>
        <v>66.157512493071891</v>
      </c>
      <c r="N27" s="95">
        <f>(指標!N28-偏差値!N$29)/偏差値!N$30*10+50</f>
        <v>62.980344990278674</v>
      </c>
      <c r="O27" s="95">
        <f>(指標!O28-偏差値!O$29)/偏差値!O$30*10+50</f>
        <v>64.13841831246107</v>
      </c>
      <c r="P27" s="95">
        <f>(指標!P28-偏差値!P$29)/偏差値!P$30*10+50</f>
        <v>36.420820101873019</v>
      </c>
      <c r="Q27" s="95">
        <f>(指標!Q28-偏差値!Q$29)/偏差値!Q$30*10+50</f>
        <v>68.234716727370895</v>
      </c>
      <c r="R27" s="95">
        <f>(指標!R28-偏差値!R$29)/偏差値!R$30*10+50</f>
        <v>73.861091742400831</v>
      </c>
      <c r="S27" s="153">
        <f>(指標!S28-偏差値!S$29)/偏差値!S$30*(-10)+50</f>
        <v>68.367011290731753</v>
      </c>
      <c r="T27" s="95">
        <f>(指標!T28-偏差値!T$29)/偏差値!T$30*10+50</f>
        <v>55.114284650665653</v>
      </c>
      <c r="U27" s="95">
        <f>(指標!U28-偏差値!U$29)/偏差値!U$30*10+50</f>
        <v>37.37889308012582</v>
      </c>
      <c r="V27" s="95">
        <f>(指標!V28-偏差値!V$29)/偏差値!V$30*10+50</f>
        <v>72.755409225369448</v>
      </c>
      <c r="W27" s="95">
        <f>(指標!W28-偏差値!W$29)/偏差値!W$30*10+50</f>
        <v>37.642828885150763</v>
      </c>
      <c r="X27" s="95">
        <f>(指標!X28-偏差値!X$29)/偏差値!X$30*10+50</f>
        <v>43.594915969843797</v>
      </c>
      <c r="Y27" s="95">
        <f>(指標!Y28-偏差値!Y$29)/偏差値!Y$30*10+50</f>
        <v>42.530827368405546</v>
      </c>
      <c r="Z27" s="95">
        <f>(指標!Z28-偏差値!Z$29)/偏差値!Z$30*10+50</f>
        <v>72.686970663441087</v>
      </c>
      <c r="AA27" s="152">
        <f>(指標!AA28-偏差値!AA$29)/偏差値!AA$30*(-10)+50</f>
        <v>59.077729469849999</v>
      </c>
      <c r="AB27" s="95">
        <f>(指標!AB28-偏差値!AB$29)/偏差値!AB$30*10+50</f>
        <v>73.017858724555239</v>
      </c>
      <c r="AC27" s="153">
        <f>(指標!AC28-偏差値!AC$29)/偏差値!AC$30*(-10)+50</f>
        <v>49.043400129622235</v>
      </c>
      <c r="AD27" s="95">
        <f>(指標!AD28-偏差値!AD$29)/偏差値!AD$30*10+50</f>
        <v>69.911649030713278</v>
      </c>
      <c r="AE27" s="153">
        <f>(指標!AE28-偏差値!AE$29)/偏差値!AE$30*(-10)+50</f>
        <v>61.443946869269588</v>
      </c>
      <c r="AF27" s="95">
        <f>(指標!AF28-偏差値!AF$29)/偏差値!AF$30*10+50</f>
        <v>41.321431339129738</v>
      </c>
      <c r="AG27" s="95">
        <f>(指標!AG28-偏差値!AG$29)/偏差値!AG$30*10+50</f>
        <v>34.673224916673107</v>
      </c>
      <c r="AH27" s="95">
        <f>(指標!AH28-偏差値!AH$29)/偏差値!AH$30*10+50</f>
        <v>61.262985790883356</v>
      </c>
      <c r="AI27" s="95">
        <f>(指標!AI28-偏差値!AI$29)/偏差値!AI$30*10+50</f>
        <v>41.22965560438891</v>
      </c>
      <c r="AJ27" s="95">
        <f>(指標!AJ28-偏差値!AJ$29)/偏差値!AJ$30*10+50</f>
        <v>31.041467752463344</v>
      </c>
      <c r="AK27" s="95">
        <f>(指標!AK28-偏差値!AK$29)/偏差値!AK$30*10+50</f>
        <v>35.852281237593381</v>
      </c>
      <c r="AL27" s="95">
        <f>(指標!AL28-偏差値!AL$29)/偏差値!AL$30*10+50</f>
        <v>51.766582398968922</v>
      </c>
      <c r="AM27" s="95">
        <f>(指標!AM28-偏差値!AM$29)/偏差値!AM$30*10+50</f>
        <v>69.395361172671869</v>
      </c>
      <c r="AN27" s="153">
        <f>(指標!AN28-偏差値!AN$29)/偏差値!AN$30*(-10)+50</f>
        <v>39.217661751927317</v>
      </c>
    </row>
    <row r="28" spans="1:40">
      <c r="A28" s="102">
        <v>50561</v>
      </c>
      <c r="B28" s="103" t="s">
        <v>185</v>
      </c>
      <c r="C28" s="154">
        <f>(指標!C29-偏差値!C$29)/偏差値!C$30*(-10)+50</f>
        <v>55.379006137147989</v>
      </c>
      <c r="D28" s="104">
        <f>(指標!D29-偏差値!D$29)/偏差値!D$30*10+50</f>
        <v>32.909292668645215</v>
      </c>
      <c r="E28" s="104">
        <f>(指標!E29-偏差値!E$29)/偏差値!E$30*10+50</f>
        <v>40.093411689573621</v>
      </c>
      <c r="F28" s="104">
        <f>(指標!F29-偏差値!F$29)/偏差値!F$30*10+50</f>
        <v>35.165925724718903</v>
      </c>
      <c r="G28" s="104">
        <f>(指標!G29-偏差値!G$29)/偏差値!G$30*10+50</f>
        <v>36.22272850900827</v>
      </c>
      <c r="H28" s="104">
        <f>(指標!H29-偏差値!H$29)/偏差値!H$30*10+50</f>
        <v>36.968791788573967</v>
      </c>
      <c r="I28" s="104">
        <f>(指標!I29-偏差値!I$29)/偏差値!I$30*10+50</f>
        <v>43.503520270375347</v>
      </c>
      <c r="J28" s="104">
        <f>(指標!J29-偏差値!J$29)/偏差値!J$30*10+50</f>
        <v>52.716818774486399</v>
      </c>
      <c r="K28" s="104">
        <f>(指標!K29-偏差値!K$29)/偏差値!K$30*10+50</f>
        <v>36.5603586354502</v>
      </c>
      <c r="L28" s="104">
        <f>(指標!L29-偏差値!L$29)/偏差値!L$30*10+50</f>
        <v>58.334320094831568</v>
      </c>
      <c r="M28" s="104">
        <f>(指標!M29-偏差値!M$29)/偏差値!M$30*10+50</f>
        <v>67.225762416325921</v>
      </c>
      <c r="N28" s="104">
        <f>(指標!N29-偏差値!N$29)/偏差値!N$30*10+50</f>
        <v>60.875432265680743</v>
      </c>
      <c r="O28" s="104">
        <f>(指標!O29-偏差値!O$29)/偏差値!O$30*10+50</f>
        <v>72.092761564479261</v>
      </c>
      <c r="P28" s="104">
        <f>(指標!P29-偏差値!P$29)/偏差値!P$30*10+50</f>
        <v>40.67054782736372</v>
      </c>
      <c r="Q28" s="104">
        <f>(指標!Q29-偏差値!Q$29)/偏差値!Q$30*10+50</f>
        <v>38.273193900931872</v>
      </c>
      <c r="R28" s="104">
        <f>(指標!R29-偏差値!R$29)/偏差値!R$30*10+50</f>
        <v>58.209604751997738</v>
      </c>
      <c r="S28" s="154">
        <f>(指標!S29-偏差値!S$29)/偏差値!S$30*(-10)+50</f>
        <v>56.926853635556888</v>
      </c>
      <c r="T28" s="104">
        <f>(指標!T29-偏差値!T$29)/偏差値!T$30*10+50</f>
        <v>59.018161034295062</v>
      </c>
      <c r="U28" s="104">
        <f>(指標!U29-偏差値!U$29)/偏差値!U$30*10+50</f>
        <v>37.37889308012582</v>
      </c>
      <c r="V28" s="104">
        <f>(指標!V29-偏差値!V$29)/偏差値!V$30*10+50</f>
        <v>40.275716857502616</v>
      </c>
      <c r="W28" s="104">
        <f>(指標!W29-偏差値!W$29)/偏差値!W$30*10+50</f>
        <v>45.984869763267355</v>
      </c>
      <c r="X28" s="104">
        <f>(指標!X29-偏差値!X$29)/偏差値!X$30*10+50</f>
        <v>43.594915969843797</v>
      </c>
      <c r="Y28" s="104">
        <f>(指標!Y29-偏差値!Y$29)/偏差値!Y$30*10+50</f>
        <v>42.530827368405546</v>
      </c>
      <c r="Z28" s="104">
        <f>(指標!Z29-偏差値!Z$29)/偏差値!Z$30*10+50</f>
        <v>47.006625782666347</v>
      </c>
      <c r="AA28" s="152">
        <f>(指標!AA29-偏差値!AA$29)/偏差値!AA$30*(-10)+50</f>
        <v>59.077729469849999</v>
      </c>
      <c r="AB28" s="104">
        <f>(指標!AB29-偏差値!AB$29)/偏差値!AB$30*10+50</f>
        <v>52.974935614533564</v>
      </c>
      <c r="AC28" s="154">
        <f>(指標!AC29-偏差値!AC$29)/偏差値!AC$30*(-10)+50</f>
        <v>53.598637607611565</v>
      </c>
      <c r="AD28" s="104">
        <f>(指標!AD29-偏差値!AD$29)/偏差値!AD$30*10+50</f>
        <v>58.691053517112181</v>
      </c>
      <c r="AE28" s="154">
        <f>(指標!AE29-偏差値!AE$29)/偏差値!AE$30*(-10)+50</f>
        <v>61.316551924372334</v>
      </c>
      <c r="AF28" s="104">
        <f>(指標!AF29-偏差値!AF$29)/偏差値!AF$30*10+50</f>
        <v>43.655204824175414</v>
      </c>
      <c r="AG28" s="104">
        <f>(指標!AG29-偏差値!AG$29)/偏差値!AG$30*10+50</f>
        <v>45.499797954257204</v>
      </c>
      <c r="AH28" s="104">
        <f>(指標!AH29-偏差値!AH$29)/偏差値!AH$30*10+50</f>
        <v>45.186358769871433</v>
      </c>
      <c r="AI28" s="104">
        <f>(指標!AI29-偏差値!AI$29)/偏差値!AI$30*10+50</f>
        <v>41.22965560438891</v>
      </c>
      <c r="AJ28" s="104">
        <f>(指標!AJ29-偏差値!AJ$29)/偏差値!AJ$30*10+50</f>
        <v>54.727724776453464</v>
      </c>
      <c r="AK28" s="104">
        <f>(指標!AK29-偏差値!AK$29)/偏差値!AK$30*10+50</f>
        <v>41.832321424157989</v>
      </c>
      <c r="AL28" s="104">
        <f>(指標!AL29-偏差値!AL$29)/偏差値!AL$30*10+50</f>
        <v>31.568254298204931</v>
      </c>
      <c r="AM28" s="104">
        <f>(指標!AM29-偏差値!AM$29)/偏差値!AM$30*10+50</f>
        <v>44.544083376674457</v>
      </c>
      <c r="AN28" s="154">
        <f>(指標!AN29-偏差値!AN$29)/偏差値!AN$30*(-10)+50</f>
        <v>60.964000597523771</v>
      </c>
    </row>
    <row r="29" spans="1:40" s="108" customFormat="1">
      <c r="A29" s="105"/>
      <c r="B29" s="106" t="s">
        <v>317</v>
      </c>
      <c r="C29" s="153">
        <f>AVERAGE(指標!C10:C29)</f>
        <v>24.730000000000004</v>
      </c>
      <c r="D29" s="107">
        <f>AVERAGE(指標!D10:D29)</f>
        <v>1.5524630981561889</v>
      </c>
      <c r="E29" s="107">
        <f>AVERAGE(指標!E10:E29)</f>
        <v>6.9200839867027444</v>
      </c>
      <c r="F29" s="107">
        <f>AVERAGE(指標!F10:F29)</f>
        <v>49.297272243429795</v>
      </c>
      <c r="G29" s="107">
        <f>AVERAGE(指標!G10:G29)</f>
        <v>6.5730441164541649</v>
      </c>
      <c r="H29" s="107">
        <f>AVERAGE(指標!H10:H29)</f>
        <v>2.694914441979102</v>
      </c>
      <c r="I29" s="107">
        <f>AVERAGE(指標!I10:I29)</f>
        <v>487.82593003607082</v>
      </c>
      <c r="J29" s="107">
        <f>AVERAGE(指標!J10:J29)</f>
        <v>12.495670015132205</v>
      </c>
      <c r="K29" s="107">
        <f>AVERAGE(指標!K10:K29)</f>
        <v>7.1923041303859296</v>
      </c>
      <c r="L29" s="107">
        <f>AVERAGE(指標!L10:L29)</f>
        <v>51.40687757251554</v>
      </c>
      <c r="M29" s="107">
        <f>AVERAGE(指標!M10:M29)</f>
        <v>47.474799773340052</v>
      </c>
      <c r="N29" s="107">
        <f>AVERAGE(指標!N10:N29)</f>
        <v>72.332579709380767</v>
      </c>
      <c r="O29" s="107">
        <f>AVERAGE(指標!O10:O29)</f>
        <v>9.3679457591588822</v>
      </c>
      <c r="P29" s="107">
        <f>AVERAGE(指標!P10:P29)</f>
        <v>2.0816271120149352</v>
      </c>
      <c r="Q29" s="107">
        <f>AVERAGE(指標!Q10:Q29)</f>
        <v>16.718623785219066</v>
      </c>
      <c r="R29" s="107">
        <f>AVERAGE(指標!R10:R29)</f>
        <v>12.166642429565544</v>
      </c>
      <c r="S29" s="153">
        <f>AVERAGE(指標!S10:S29)</f>
        <v>4.498718568551487</v>
      </c>
      <c r="T29" s="107">
        <f>AVERAGE(指標!T10:T29)</f>
        <v>3.6650085114726885</v>
      </c>
      <c r="U29" s="107">
        <f>AVERAGE(指標!U10:U29)</f>
        <v>5.24454489809506</v>
      </c>
      <c r="V29" s="107">
        <f>AVERAGE(指標!V10:V29)</f>
        <v>11.975831584067494</v>
      </c>
      <c r="W29" s="107">
        <f>AVERAGE(指標!W10:W29)</f>
        <v>44.483864930295525</v>
      </c>
      <c r="X29" s="107">
        <f>AVERAGE(指標!X10:X29)</f>
        <v>0.28300628430048669</v>
      </c>
      <c r="Y29" s="107">
        <f>AVERAGE(指標!Y10:Y29)</f>
        <v>0.76684159203437241</v>
      </c>
      <c r="Z29" s="107">
        <f>AVERAGE(指標!Z10:Z29)</f>
        <v>17.606168454340981</v>
      </c>
      <c r="AA29" s="152">
        <f>AVERAGE(指標!AA10:AA29)</f>
        <v>1.3099224375338072</v>
      </c>
      <c r="AB29" s="107">
        <f>AVERAGE(指標!AB10:AB29)</f>
        <v>29.614052256927106</v>
      </c>
      <c r="AC29" s="153">
        <f>AVERAGE(指標!AC10:AC29)</f>
        <v>21.684999999999999</v>
      </c>
      <c r="AD29" s="107">
        <f>AVERAGE(指標!AD10:AD29)</f>
        <v>77.031694680392462</v>
      </c>
      <c r="AE29" s="153">
        <f>AVERAGE(指標!AE10:AE29)</f>
        <v>77.580897923840411</v>
      </c>
      <c r="AF29" s="107">
        <f>AVERAGE(指標!AF10:AF29)</f>
        <v>14.982761669889715</v>
      </c>
      <c r="AG29" s="107">
        <f>AVERAGE(指標!AG10:AG29)</f>
        <v>11.750000000000004</v>
      </c>
      <c r="AH29" s="107">
        <f>AVERAGE(指標!AH10:AH29)</f>
        <v>13.975</v>
      </c>
      <c r="AI29" s="107">
        <f>AVERAGE(指標!AI10:AI29)</f>
        <v>2.0587484589887781</v>
      </c>
      <c r="AJ29" s="107">
        <f>AVERAGE(指標!AJ10:AJ29)</f>
        <v>99.205414242031807</v>
      </c>
      <c r="AK29" s="107">
        <f>AVERAGE(指標!AK10:AK29)</f>
        <v>2982.1236950385473</v>
      </c>
      <c r="AL29" s="107">
        <f>AVERAGE(指標!AL10:AL29)</f>
        <v>81.568869427407321</v>
      </c>
      <c r="AM29" s="107">
        <f>AVERAGE(指標!AM10:AM29)</f>
        <v>43.780606605669988</v>
      </c>
      <c r="AN29" s="153">
        <f>AVERAGE(指標!AN10:AN29)</f>
        <v>4.8504603420168584</v>
      </c>
    </row>
    <row r="30" spans="1:40" s="108" customFormat="1">
      <c r="A30" s="105"/>
      <c r="B30" s="109" t="s">
        <v>60</v>
      </c>
      <c r="C30" s="155">
        <f>_xlfn.STDEV.P(指標!C10:C29)</f>
        <v>17.902935513484923</v>
      </c>
      <c r="D30" s="110">
        <f>_xlfn.STDEV.P(指標!D10:D29)</f>
        <v>0.90836679141302967</v>
      </c>
      <c r="E30" s="110">
        <f>_xlfn.STDEV.P(指標!E10:E29)</f>
        <v>2.4145647851525167</v>
      </c>
      <c r="F30" s="110">
        <f>_xlfn.STDEV.P(指標!F10:F29)</f>
        <v>18.987541416219699</v>
      </c>
      <c r="G30" s="110">
        <f>_xlfn.STDEV.P(指標!G10:G29)</f>
        <v>4.7709331421333676</v>
      </c>
      <c r="H30" s="110">
        <f>_xlfn.STDEV.P(指標!H10:H29)</f>
        <v>0.91748141766118874</v>
      </c>
      <c r="I30" s="110">
        <f>_xlfn.STDEV.P(指標!I10:I29)</f>
        <v>665.91113418355951</v>
      </c>
      <c r="J30" s="110">
        <f>_xlfn.STDEV.P(指標!J10:J29)</f>
        <v>11.339195684810132</v>
      </c>
      <c r="K30" s="110">
        <f>_xlfn.STDEV.P(指標!K10:K29)</f>
        <v>5.3515595656870092</v>
      </c>
      <c r="L30" s="110">
        <f>_xlfn.STDEV.P(指標!L10:L29)</f>
        <v>1.0366980609978107</v>
      </c>
      <c r="M30" s="110">
        <f>_xlfn.STDEV.P(指標!M10:M29)</f>
        <v>10.910496594126677</v>
      </c>
      <c r="N30" s="110">
        <f>_xlfn.STDEV.P(指標!N10:N29)</f>
        <v>16.033376932383927</v>
      </c>
      <c r="O30" s="110">
        <f>_xlfn.STDEV.P(指標!O10:O29)</f>
        <v>2.8289952574239554</v>
      </c>
      <c r="P30" s="110">
        <f>_xlfn.STDEV.P(指標!P10:P29)</f>
        <v>1.4325338424300682</v>
      </c>
      <c r="Q30" s="110">
        <f>_xlfn.STDEV.P(指標!Q10:Q29)</f>
        <v>10.593755055059844</v>
      </c>
      <c r="R30" s="110">
        <f>_xlfn.STDEV.P(指標!R10:R29)</f>
        <v>12.349441597084191</v>
      </c>
      <c r="S30" s="155">
        <f>_xlfn.STDEV.P(指標!S10:S29)</f>
        <v>1.5278965772305309</v>
      </c>
      <c r="T30" s="110">
        <f>_xlfn.STDEV.P(指標!T10:T29)</f>
        <v>1.658366868317753</v>
      </c>
      <c r="U30" s="110">
        <f>_xlfn.STDEV.P(指標!U10:U29)</f>
        <v>4.1553763321952299</v>
      </c>
      <c r="V30" s="110">
        <f>_xlfn.STDEV.P(指標!V10:V29)</f>
        <v>12.315387580324883</v>
      </c>
      <c r="W30" s="110">
        <f>_xlfn.STDEV.P(指標!W10:W29)</f>
        <v>35.998421092381435</v>
      </c>
      <c r="X30" s="110">
        <f>_xlfn.STDEV.P(指標!X10:X29)</f>
        <v>0.44184632546278241</v>
      </c>
      <c r="Y30" s="110">
        <f>_xlfn.STDEV.P(指標!Y10:Y29)</f>
        <v>1.0266754162176512</v>
      </c>
      <c r="Z30" s="110">
        <f>_xlfn.STDEV.P(指標!Z10:Z29)</f>
        <v>4.6434295788211317</v>
      </c>
      <c r="AA30" s="157">
        <f>_xlfn.STDEV.P(指標!AA10:AA29)</f>
        <v>1.4430066922400282</v>
      </c>
      <c r="AB30" s="110">
        <f>_xlfn.STDEV.P(指標!AB10:AB29)</f>
        <v>13.266361588337775</v>
      </c>
      <c r="AC30" s="155">
        <f>_xlfn.STDEV.P(指標!AC10:AC29)</f>
        <v>3.2929128442763358</v>
      </c>
      <c r="AD30" s="110">
        <f>_xlfn.STDEV.P(指標!AD10:AD29)</f>
        <v>3.7230781903501713</v>
      </c>
      <c r="AE30" s="155">
        <f>_xlfn.STDEV.P(指標!AE10:AE29)</f>
        <v>9.6290063682898985</v>
      </c>
      <c r="AF30" s="110">
        <f>_xlfn.STDEV.P(指標!AF10:AF29)</f>
        <v>2.47151796093158</v>
      </c>
      <c r="AG30" s="110">
        <f>_xlfn.STDEV.P(指標!AG10:AG29)</f>
        <v>7.6663224560410903</v>
      </c>
      <c r="AH30" s="110">
        <f>_xlfn.STDEV.P(指標!AH10:AH29)</f>
        <v>5.3493808052895186</v>
      </c>
      <c r="AI30" s="110">
        <f>_xlfn.STDEV.P(指標!AI10:AI29)</f>
        <v>2.3473975092916866</v>
      </c>
      <c r="AJ30" s="110">
        <f>_xlfn.STDEV.P(指標!AJ10:AJ29)</f>
        <v>4.0749956343444911</v>
      </c>
      <c r="AK30" s="110">
        <f>_xlfn.STDEV.P(指標!AK10:AK29)</f>
        <v>417.26131325589375</v>
      </c>
      <c r="AL30" s="110">
        <f>_xlfn.STDEV.P(指標!AL10:AL29)</f>
        <v>3.9499841030150651</v>
      </c>
      <c r="AM30" s="110">
        <f>_xlfn.STDEV.P(指標!AM10:AM29)</f>
        <v>2.0580542875773085</v>
      </c>
      <c r="AN30" s="155">
        <f>_xlfn.STDEV.P(指標!AN10:AN29)</f>
        <v>0.87854123407835072</v>
      </c>
    </row>
    <row r="31" spans="1:40" s="111" customFormat="1" ht="36">
      <c r="B31" s="112"/>
      <c r="C31" s="156" t="s">
        <v>65</v>
      </c>
      <c r="S31" s="156" t="s">
        <v>65</v>
      </c>
      <c r="AA31" s="156" t="s">
        <v>73</v>
      </c>
      <c r="AC31" s="156" t="s">
        <v>65</v>
      </c>
      <c r="AE31" s="156" t="s">
        <v>65</v>
      </c>
      <c r="AN31" s="156" t="s">
        <v>65</v>
      </c>
    </row>
    <row r="33" spans="1:40" s="85" customFormat="1">
      <c r="A33" s="113" t="s">
        <v>101</v>
      </c>
      <c r="B33" s="114"/>
      <c r="C33" s="126" t="s">
        <v>283</v>
      </c>
      <c r="D33" s="116"/>
      <c r="E33" s="116"/>
      <c r="F33" s="116"/>
      <c r="G33" s="116"/>
      <c r="H33" s="116"/>
      <c r="I33" s="116"/>
      <c r="J33" s="116"/>
      <c r="K33" s="117"/>
      <c r="L33" s="115" t="s">
        <v>282</v>
      </c>
      <c r="M33" s="116"/>
      <c r="N33" s="116"/>
      <c r="O33" s="117"/>
      <c r="P33" s="115" t="s">
        <v>55</v>
      </c>
      <c r="Q33" s="116"/>
      <c r="R33" s="116"/>
      <c r="S33" s="125"/>
      <c r="T33" s="115" t="s">
        <v>58</v>
      </c>
      <c r="U33" s="67"/>
      <c r="V33" s="68"/>
      <c r="W33" s="115" t="s">
        <v>59</v>
      </c>
      <c r="X33" s="116"/>
      <c r="Y33" s="69"/>
      <c r="Z33" s="116"/>
      <c r="AA33" s="129"/>
      <c r="AB33" s="117"/>
      <c r="AC33" s="126" t="s">
        <v>281</v>
      </c>
      <c r="AD33" s="116"/>
      <c r="AE33" s="129"/>
      <c r="AF33" s="116"/>
      <c r="AG33" s="116"/>
      <c r="AH33" s="116"/>
      <c r="AI33" s="117"/>
      <c r="AJ33" s="115" t="s">
        <v>54</v>
      </c>
      <c r="AK33" s="116"/>
      <c r="AL33" s="116"/>
      <c r="AM33" s="116"/>
      <c r="AN33" s="125"/>
    </row>
    <row r="34" spans="1:40" s="87" customFormat="1" ht="76.8">
      <c r="A34" s="272" t="s">
        <v>378</v>
      </c>
      <c r="B34" s="273"/>
      <c r="C34" s="158" t="str">
        <f t="shared" ref="C34:AN34" si="0">C4</f>
        <v>駅（最寄り）までの平均所要時間（自転車）</v>
      </c>
      <c r="D34" s="49" t="str">
        <f t="shared" si="0"/>
        <v>大型小売店数（人口1万人当たり）</v>
      </c>
      <c r="E34" s="48" t="str">
        <f t="shared" si="0"/>
        <v>人口1万人当たり医薬品・化粧品小売り業事業所数</v>
      </c>
      <c r="F34" s="48" t="str">
        <f t="shared" si="0"/>
        <v>人口1万人当たり飲食店事業所数</v>
      </c>
      <c r="G34" s="48" t="str">
        <f t="shared" si="0"/>
        <v>人口1万人当たり娯楽業事業所数</v>
      </c>
      <c r="H34" s="49" t="str">
        <f t="shared" si="0"/>
        <v>コンビニ店舗数（人口１万人当たり）</v>
      </c>
      <c r="I34" s="43" t="str">
        <f t="shared" si="0"/>
        <v>自然公園面積(人口比)</v>
      </c>
      <c r="J34" s="43" t="str">
        <f t="shared" si="0"/>
        <v>15-18歳人口1万人あたりの全日制・定時制高校の学校数</v>
      </c>
      <c r="K34" s="43" t="str">
        <f t="shared" si="0"/>
        <v>都市公園等の面積（人口比）</v>
      </c>
      <c r="L34" s="43" t="str">
        <f t="shared" si="0"/>
        <v>持ち家世帯率（世帯主15-64歳）</v>
      </c>
      <c r="M34" s="43" t="str">
        <f t="shared" si="0"/>
        <v>住宅延べ面積（100㎡以上の割合）</v>
      </c>
      <c r="N34" s="43" t="str">
        <f t="shared" si="0"/>
        <v>一戸建て比率（全世帯）</v>
      </c>
      <c r="O34" s="133" t="str">
        <f t="shared" si="0"/>
        <v>３世代同居率（一般世帯数に占める３世代世帯の比率）</v>
      </c>
      <c r="P34" s="43" t="str">
        <f t="shared" si="0"/>
        <v>身近にいる子ども数（0-17歳人口密度）</v>
      </c>
      <c r="Q34" s="43" t="str">
        <f t="shared" si="0"/>
        <v>0-17歳人口1万人あたりの子供健全育成NPO数</v>
      </c>
      <c r="R34" s="43" t="str">
        <f t="shared" si="0"/>
        <v>消防団団員数（人口1,000人当たり）</v>
      </c>
      <c r="S34" s="149" t="str">
        <f t="shared" si="0"/>
        <v>刑法犯認知件数（人口1,000人当たり）</v>
      </c>
      <c r="T34" s="43" t="str">
        <f t="shared" si="0"/>
        <v>保健師数（人口１万人当たり）</v>
      </c>
      <c r="U34" s="133" t="str">
        <f t="shared" si="0"/>
        <v>20-44歳女性人口1万人当たり産婦人科医師数（主たる診療科）</v>
      </c>
      <c r="V34" s="133" t="str">
        <f t="shared" si="0"/>
        <v>0-9歳児人口1万人当たり小児科医師数（主たる診療科）</v>
      </c>
      <c r="W34" s="43" t="str">
        <f t="shared" si="0"/>
        <v>0-2歳人口1万人当たり地域子育て支援拠点数</v>
      </c>
      <c r="X34" s="133" t="str">
        <f t="shared" si="0"/>
        <v>0-17歳人口1万人あたり障害児入所施設、児童発達支援センターの施設数</v>
      </c>
      <c r="Y34" s="43" t="str">
        <f t="shared" si="0"/>
        <v>0-12歳人口1万人あたりファミリーサポートセンター数</v>
      </c>
      <c r="Z34" s="43" t="str">
        <f t="shared" si="0"/>
        <v>放課後児童クラブ登録児童割合（小学校児童数当たり）</v>
      </c>
      <c r="AA34" s="149" t="str">
        <f t="shared" si="0"/>
        <v>0-5歳人口1000人当たり待機児童数</v>
      </c>
      <c r="AB34" s="43" t="str">
        <f t="shared" si="0"/>
        <v>保育所等利用児童割合（0-5歳人口比）</v>
      </c>
      <c r="AC34" s="149" t="str">
        <f t="shared" si="0"/>
        <v>通勤時間（家計を主に支える者、中位数）</v>
      </c>
      <c r="AD34" s="43" t="str">
        <f t="shared" si="0"/>
        <v>女性労働力率（20-44歳）</v>
      </c>
      <c r="AE34" s="149" t="str">
        <f t="shared" si="0"/>
        <v>女性第３次産業従事者割合（20-44歳）</v>
      </c>
      <c r="AF34" s="43" t="str">
        <f t="shared" si="0"/>
        <v>管理的職業従事者に占める女性の割合</v>
      </c>
      <c r="AG34" s="43" t="str">
        <f t="shared" si="0"/>
        <v>市町村議会議員に占める女性の割合</v>
      </c>
      <c r="AH34" s="43" t="str">
        <f t="shared" si="0"/>
        <v>防災会議の構成員に占める女性の割合</v>
      </c>
      <c r="AI34" s="133" t="str">
        <f t="shared" si="0"/>
        <v>くるみん認定企業割合（資本金５千万円を超える企業数比）</v>
      </c>
      <c r="AJ34" s="49" t="str">
        <f t="shared" si="0"/>
        <v>昼夜間人口比</v>
      </c>
      <c r="AK34" s="49" t="str">
        <f t="shared" si="0"/>
        <v>課税対象所得（納税義務者1人当たり）</v>
      </c>
      <c r="AL34" s="119" t="str">
        <f t="shared" si="0"/>
        <v>男女別正規雇用者比率（男性）</v>
      </c>
      <c r="AM34" s="119" t="str">
        <f t="shared" si="0"/>
        <v>男女別正規雇用者比率（女性）</v>
      </c>
      <c r="AN34" s="158" t="str">
        <f t="shared" si="0"/>
        <v>完全失業率（20-44歳）</v>
      </c>
    </row>
    <row r="35" spans="1:40" s="87" customFormat="1">
      <c r="A35" s="118"/>
      <c r="B35" s="166" t="s">
        <v>174</v>
      </c>
      <c r="C35" s="150">
        <v>50</v>
      </c>
      <c r="D35" s="56">
        <v>50</v>
      </c>
      <c r="E35" s="56">
        <v>50</v>
      </c>
      <c r="F35" s="56">
        <v>50</v>
      </c>
      <c r="G35" s="56">
        <v>50</v>
      </c>
      <c r="H35" s="56">
        <v>50</v>
      </c>
      <c r="I35" s="56">
        <v>50</v>
      </c>
      <c r="J35" s="56">
        <v>50</v>
      </c>
      <c r="K35" s="56">
        <v>50</v>
      </c>
      <c r="L35" s="56">
        <v>50</v>
      </c>
      <c r="M35" s="56">
        <v>50</v>
      </c>
      <c r="N35" s="56">
        <v>50</v>
      </c>
      <c r="O35" s="56">
        <v>50</v>
      </c>
      <c r="P35" s="56">
        <v>50</v>
      </c>
      <c r="Q35" s="56">
        <v>50</v>
      </c>
      <c r="R35" s="56">
        <v>50</v>
      </c>
      <c r="S35" s="150">
        <v>50</v>
      </c>
      <c r="T35" s="56">
        <v>50</v>
      </c>
      <c r="U35" s="56">
        <v>50</v>
      </c>
      <c r="V35" s="56">
        <v>50</v>
      </c>
      <c r="W35" s="56">
        <v>50</v>
      </c>
      <c r="X35" s="56">
        <v>50</v>
      </c>
      <c r="Y35" s="56">
        <v>50</v>
      </c>
      <c r="Z35" s="56">
        <v>50</v>
      </c>
      <c r="AA35" s="150">
        <v>50</v>
      </c>
      <c r="AB35" s="56">
        <v>50</v>
      </c>
      <c r="AC35" s="150">
        <v>50</v>
      </c>
      <c r="AD35" s="56">
        <v>50</v>
      </c>
      <c r="AE35" s="150">
        <v>50</v>
      </c>
      <c r="AF35" s="56">
        <v>50</v>
      </c>
      <c r="AG35" s="56">
        <v>50</v>
      </c>
      <c r="AH35" s="56">
        <v>50</v>
      </c>
      <c r="AI35" s="56">
        <v>50</v>
      </c>
      <c r="AJ35" s="56">
        <v>50</v>
      </c>
      <c r="AK35" s="56">
        <v>50</v>
      </c>
      <c r="AL35" s="56">
        <v>50</v>
      </c>
      <c r="AM35" s="56">
        <v>50</v>
      </c>
      <c r="AN35" s="150">
        <v>50</v>
      </c>
    </row>
    <row r="36" spans="1:40">
      <c r="A36" s="120">
        <v>50201</v>
      </c>
      <c r="B36" s="94" t="str">
        <f>VLOOKUP($A36,$A$9:$AI$28,B$39)</f>
        <v>A市</v>
      </c>
      <c r="C36" s="151">
        <f t="shared" ref="C36:L37" si="1">VLOOKUP($A36,$A$9:$AN$28,C$39)</f>
        <v>59.400692968660501</v>
      </c>
      <c r="D36" s="151">
        <f t="shared" si="1"/>
        <v>44.058605454856696</v>
      </c>
      <c r="E36" s="151">
        <f t="shared" si="1"/>
        <v>47.260730750161535</v>
      </c>
      <c r="F36" s="151">
        <f t="shared" si="1"/>
        <v>42.567669013355804</v>
      </c>
      <c r="G36" s="151">
        <f t="shared" si="1"/>
        <v>42.829598789719107</v>
      </c>
      <c r="H36" s="151">
        <f t="shared" si="1"/>
        <v>45.028104172510702</v>
      </c>
      <c r="I36" s="151">
        <f t="shared" si="1"/>
        <v>44.044876527922057</v>
      </c>
      <c r="J36" s="151">
        <f t="shared" si="1"/>
        <v>47.799076685416601</v>
      </c>
      <c r="K36" s="151">
        <f t="shared" si="1"/>
        <v>46.009949991602028</v>
      </c>
      <c r="L36" s="151">
        <f t="shared" si="1"/>
        <v>50.867016811034674</v>
      </c>
      <c r="M36" s="151">
        <f t="shared" ref="M36:V37" si="2">VLOOKUP($A36,$A$9:$AN$28,M$39)</f>
        <v>43.238331686164784</v>
      </c>
      <c r="N36" s="151">
        <f t="shared" si="2"/>
        <v>39.430269156940369</v>
      </c>
      <c r="O36" s="151">
        <f t="shared" si="2"/>
        <v>45.451371334624618</v>
      </c>
      <c r="P36" s="151">
        <f t="shared" si="2"/>
        <v>57.454879733255218</v>
      </c>
      <c r="Q36" s="151">
        <f t="shared" si="2"/>
        <v>53.003255408714928</v>
      </c>
      <c r="R36" s="151">
        <f t="shared" si="2"/>
        <v>42.558002010758919</v>
      </c>
      <c r="S36" s="151">
        <f t="shared" si="2"/>
        <v>44.817989425960718</v>
      </c>
      <c r="T36" s="151">
        <f t="shared" si="2"/>
        <v>36.442433892286218</v>
      </c>
      <c r="U36" s="151">
        <f t="shared" si="2"/>
        <v>54.268554877896186</v>
      </c>
      <c r="V36" s="151">
        <f t="shared" si="2"/>
        <v>54.891724583119938</v>
      </c>
      <c r="W36" s="151">
        <f t="shared" ref="W36:AF37" si="3">VLOOKUP($A36,$A$9:$AN$28,W$39)</f>
        <v>41.40814499392981</v>
      </c>
      <c r="X36" s="151">
        <f t="shared" si="3"/>
        <v>57.026417055181724</v>
      </c>
      <c r="Y36" s="151">
        <f t="shared" si="3"/>
        <v>45.452909608722877</v>
      </c>
      <c r="Z36" s="151">
        <f t="shared" si="3"/>
        <v>45.31556530919152</v>
      </c>
      <c r="AA36" s="151">
        <f t="shared" si="3"/>
        <v>47.816520435001678</v>
      </c>
      <c r="AB36" s="151">
        <f t="shared" si="3"/>
        <v>40.006451905711806</v>
      </c>
      <c r="AC36" s="151">
        <f t="shared" si="3"/>
        <v>48.436035132556995</v>
      </c>
      <c r="AD36" s="151">
        <f t="shared" si="3"/>
        <v>49.145248022034131</v>
      </c>
      <c r="AE36" s="151">
        <f t="shared" si="3"/>
        <v>45.290901374485237</v>
      </c>
      <c r="AF36" s="151">
        <f t="shared" si="3"/>
        <v>57.768366403161465</v>
      </c>
      <c r="AG36" s="151">
        <f t="shared" ref="AG36:AN37" si="4">VLOOKUP($A36,$A$9:$AN$28,AG$39)</f>
        <v>61.804877830136881</v>
      </c>
      <c r="AH36" s="151">
        <f t="shared" si="4"/>
        <v>42.569233440869489</v>
      </c>
      <c r="AI36" s="151">
        <f t="shared" si="4"/>
        <v>60.203957872647351</v>
      </c>
      <c r="AJ36" s="151">
        <f t="shared" si="4"/>
        <v>64.160256427053938</v>
      </c>
      <c r="AK36" s="151">
        <f t="shared" si="4"/>
        <v>62.439015482163441</v>
      </c>
      <c r="AL36" s="151">
        <f t="shared" si="4"/>
        <v>61.948027237089107</v>
      </c>
      <c r="AM36" s="151">
        <f t="shared" si="4"/>
        <v>33.776774085686249</v>
      </c>
      <c r="AN36" s="151">
        <f>VLOOKUP($A36,$A$9:$AN$28,AN$39)</f>
        <v>47.992036077787645</v>
      </c>
    </row>
    <row r="37" spans="1:40">
      <c r="A37" s="120">
        <v>50304</v>
      </c>
      <c r="B37" s="94" t="str">
        <f>VLOOKUP($A37,$A$9:$AI$28,B$39)</f>
        <v>Ｌ町</v>
      </c>
      <c r="C37" s="152">
        <f t="shared" si="1"/>
        <v>36.164280164365991</v>
      </c>
      <c r="D37" s="152">
        <f t="shared" si="1"/>
        <v>64.358425102630434</v>
      </c>
      <c r="E37" s="152">
        <f t="shared" si="1"/>
        <v>74.580920067234914</v>
      </c>
      <c r="F37" s="152">
        <f t="shared" si="1"/>
        <v>60.898056115501745</v>
      </c>
      <c r="G37" s="152">
        <f t="shared" si="1"/>
        <v>69.155575541013917</v>
      </c>
      <c r="H37" s="152">
        <f t="shared" si="1"/>
        <v>35.978312879260727</v>
      </c>
      <c r="I37" s="152">
        <f t="shared" si="1"/>
        <v>57.001191214792058</v>
      </c>
      <c r="J37" s="152">
        <f t="shared" si="1"/>
        <v>38.98010902848138</v>
      </c>
      <c r="K37" s="152">
        <f t="shared" si="1"/>
        <v>59.956069888272559</v>
      </c>
      <c r="L37" s="152">
        <f t="shared" si="1"/>
        <v>37.459801319328619</v>
      </c>
      <c r="M37" s="152">
        <f t="shared" si="2"/>
        <v>54.010648884035483</v>
      </c>
      <c r="N37" s="152">
        <f t="shared" si="2"/>
        <v>70.440396823828792</v>
      </c>
      <c r="O37" s="152">
        <f t="shared" si="2"/>
        <v>51.190709980611032</v>
      </c>
      <c r="P37" s="152">
        <f t="shared" si="2"/>
        <v>39.136076701395098</v>
      </c>
      <c r="Q37" s="152">
        <f t="shared" si="2"/>
        <v>61.188482954916267</v>
      </c>
      <c r="R37" s="152">
        <f t="shared" si="2"/>
        <v>67.115500921481598</v>
      </c>
      <c r="S37" s="152">
        <f t="shared" si="2"/>
        <v>60.788907865979986</v>
      </c>
      <c r="T37" s="152">
        <f t="shared" si="2"/>
        <v>55.037736519539152</v>
      </c>
      <c r="U37" s="152">
        <f t="shared" si="2"/>
        <v>37.37889308012582</v>
      </c>
      <c r="V37" s="152">
        <f t="shared" si="2"/>
        <v>40.275716857502616</v>
      </c>
      <c r="W37" s="152">
        <f t="shared" si="3"/>
        <v>72.366574040311065</v>
      </c>
      <c r="X37" s="152">
        <f t="shared" si="3"/>
        <v>43.594915969843797</v>
      </c>
      <c r="Y37" s="152">
        <f t="shared" si="3"/>
        <v>42.530827368405546</v>
      </c>
      <c r="Z37" s="152">
        <f t="shared" si="3"/>
        <v>31.485323941286932</v>
      </c>
      <c r="AA37" s="152">
        <f t="shared" si="3"/>
        <v>59.077729469849999</v>
      </c>
      <c r="AB37" s="152">
        <f t="shared" si="3"/>
        <v>55.830796395776176</v>
      </c>
      <c r="AC37" s="152">
        <f t="shared" si="3"/>
        <v>62.101747566524978</v>
      </c>
      <c r="AD37" s="152">
        <f t="shared" si="3"/>
        <v>54.692845860516265</v>
      </c>
      <c r="AE37" s="152">
        <f t="shared" si="3"/>
        <v>38.880067210559446</v>
      </c>
      <c r="AF37" s="152">
        <f t="shared" si="3"/>
        <v>44.552343722322831</v>
      </c>
      <c r="AG37" s="152">
        <f t="shared" si="4"/>
        <v>34.673224916673107</v>
      </c>
      <c r="AH37" s="152">
        <f t="shared" si="4"/>
        <v>61.262985790883356</v>
      </c>
      <c r="AI37" s="152">
        <f t="shared" si="4"/>
        <v>41.22965560438891</v>
      </c>
      <c r="AJ37" s="152">
        <f t="shared" si="4"/>
        <v>42.827002149114044</v>
      </c>
      <c r="AK37" s="152">
        <f t="shared" si="4"/>
        <v>42.998473396729302</v>
      </c>
      <c r="AL37" s="152">
        <f t="shared" si="4"/>
        <v>59.699103775299569</v>
      </c>
      <c r="AM37" s="152">
        <f t="shared" si="4"/>
        <v>56.200611402896797</v>
      </c>
      <c r="AN37" s="152">
        <f>VLOOKUP($A37,$A$9:$AN$28,AN$39)</f>
        <v>51.571901642842541</v>
      </c>
    </row>
    <row r="39" spans="1:40" s="121" customFormat="1">
      <c r="A39" s="121">
        <v>1</v>
      </c>
      <c r="B39" s="122">
        <v>2</v>
      </c>
      <c r="C39" s="127">
        <v>3</v>
      </c>
      <c r="D39" s="121">
        <v>4</v>
      </c>
      <c r="E39" s="121">
        <v>5</v>
      </c>
      <c r="F39" s="122">
        <v>6</v>
      </c>
      <c r="G39" s="121">
        <v>7</v>
      </c>
      <c r="H39" s="121">
        <v>8</v>
      </c>
      <c r="I39" s="122">
        <v>9</v>
      </c>
      <c r="J39" s="121">
        <v>10</v>
      </c>
      <c r="K39" s="121">
        <v>11</v>
      </c>
      <c r="L39" s="122">
        <v>12</v>
      </c>
      <c r="M39" s="127">
        <v>13</v>
      </c>
      <c r="N39" s="121">
        <v>14</v>
      </c>
      <c r="O39" s="121">
        <v>15</v>
      </c>
      <c r="P39" s="122">
        <v>16</v>
      </c>
      <c r="Q39" s="121">
        <v>17</v>
      </c>
      <c r="R39" s="121">
        <v>18</v>
      </c>
      <c r="S39" s="122">
        <v>19</v>
      </c>
      <c r="T39" s="121">
        <v>20</v>
      </c>
      <c r="U39" s="121">
        <v>21</v>
      </c>
      <c r="V39" s="122">
        <v>22</v>
      </c>
      <c r="W39" s="127">
        <v>23</v>
      </c>
      <c r="X39" s="121">
        <v>24</v>
      </c>
      <c r="Y39" s="121">
        <v>25</v>
      </c>
      <c r="Z39" s="122">
        <v>26</v>
      </c>
      <c r="AA39" s="121">
        <v>27</v>
      </c>
      <c r="AB39" s="121">
        <v>28</v>
      </c>
      <c r="AC39" s="122">
        <v>29</v>
      </c>
      <c r="AD39" s="121">
        <v>30</v>
      </c>
      <c r="AE39" s="121">
        <v>31</v>
      </c>
      <c r="AF39" s="122">
        <v>32</v>
      </c>
      <c r="AG39" s="127">
        <v>33</v>
      </c>
      <c r="AH39" s="121">
        <v>34</v>
      </c>
      <c r="AI39" s="121">
        <v>35</v>
      </c>
      <c r="AJ39" s="122">
        <v>36</v>
      </c>
      <c r="AK39" s="121">
        <v>37</v>
      </c>
      <c r="AL39" s="121">
        <v>38</v>
      </c>
      <c r="AM39" s="122">
        <v>39</v>
      </c>
      <c r="AN39" s="121">
        <v>40</v>
      </c>
    </row>
    <row r="41" spans="1:40">
      <c r="A41" s="84" t="s">
        <v>386</v>
      </c>
    </row>
    <row r="92" spans="12:12">
      <c r="L92" s="84" t="s">
        <v>124</v>
      </c>
    </row>
  </sheetData>
  <mergeCells count="1">
    <mergeCell ref="A34:B34"/>
  </mergeCells>
  <phoneticPr fontId="1"/>
  <conditionalFormatting sqref="A8:A28 B8:AN29 C36:AN37">
    <cfRule type="expression" dxfId="12" priority="31">
      <formula>MOD(ROW(),2)=0</formula>
    </cfRule>
  </conditionalFormatting>
  <conditionalFormatting sqref="B36:B37">
    <cfRule type="expression" dxfId="11" priority="10">
      <formula>MOD(ROW(),2)=0</formula>
    </cfRule>
  </conditionalFormatting>
  <conditionalFormatting sqref="B37">
    <cfRule type="expression" dxfId="10" priority="8">
      <formula>MOD(ROW(),2)=0</formula>
    </cfRule>
  </conditionalFormatting>
  <pageMargins left="0.70866141732283472" right="0.70866141732283472" top="0.74803149606299213" bottom="0.74803149606299213" header="0.31496062992125984" footer="0.31496062992125984"/>
  <pageSetup paperSize="8" scale="92" orientation="landscape" r:id="rId1"/>
  <headerFooter>
    <oddFooter>&amp;C&amp;P / &amp;N</oddFooter>
  </headerFooter>
  <colBreaks count="2" manualBreakCount="2">
    <brk id="19" max="37" man="1"/>
    <brk id="41"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9"/>
  <sheetViews>
    <sheetView view="pageBreakPreview" zoomScale="55" zoomScaleNormal="100" zoomScaleSheetLayoutView="55" workbookViewId="0">
      <selection activeCell="E54" sqref="E54"/>
    </sheetView>
  </sheetViews>
  <sheetFormatPr defaultRowHeight="13.2"/>
  <sheetData>
    <row r="1" spans="1:43" s="134" customFormat="1" ht="14.4">
      <c r="A1" s="134" t="s">
        <v>295</v>
      </c>
      <c r="H1" s="134" t="s">
        <v>296</v>
      </c>
      <c r="O1" s="134" t="s">
        <v>297</v>
      </c>
      <c r="V1" s="134" t="s">
        <v>298</v>
      </c>
      <c r="AC1" s="134" t="s">
        <v>299</v>
      </c>
      <c r="AJ1" s="134" t="s">
        <v>300</v>
      </c>
      <c r="AQ1" s="134" t="s">
        <v>301</v>
      </c>
    </row>
    <row r="49" spans="1:1">
      <c r="A49" t="s">
        <v>387</v>
      </c>
    </row>
  </sheetData>
  <phoneticPr fontId="1"/>
  <pageMargins left="0.70866141732283472" right="0.70866141732283472" top="0.74803149606299213" bottom="0.74803149606299213" header="0.31496062992125984" footer="0.31496062992125984"/>
  <pageSetup paperSize="8" scale="75" orientation="landscape" horizontalDpi="300" r:id="rId1"/>
  <headerFooter>
    <oddFooter>&amp;C&amp;P/&amp;N</oddFooter>
  </headerFooter>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view="pageBreakPreview" zoomScale="70" zoomScaleNormal="115" zoomScaleSheetLayoutView="70" workbookViewId="0">
      <selection activeCell="L39" sqref="L39"/>
    </sheetView>
  </sheetViews>
  <sheetFormatPr defaultRowHeight="13.2"/>
  <cols>
    <col min="1" max="1" width="7.77734375" customWidth="1"/>
    <col min="2" max="2" width="17" style="2" customWidth="1"/>
    <col min="3" max="9" width="8.109375" customWidth="1"/>
  </cols>
  <sheetData>
    <row r="1" spans="1:23">
      <c r="A1" s="53" t="s">
        <v>173</v>
      </c>
      <c r="B1"/>
    </row>
    <row r="2" spans="1:23" ht="13.8" thickBot="1">
      <c r="A2" s="53" t="s">
        <v>66</v>
      </c>
      <c r="B2"/>
    </row>
    <row r="3" spans="1:23" ht="37.5" customHeight="1" thickBot="1">
      <c r="B3" s="202"/>
      <c r="C3" s="200" t="s">
        <v>283</v>
      </c>
      <c r="D3" s="36" t="s">
        <v>282</v>
      </c>
      <c r="E3" s="36" t="s">
        <v>55</v>
      </c>
      <c r="F3" s="36" t="s">
        <v>58</v>
      </c>
      <c r="G3" s="36" t="s">
        <v>59</v>
      </c>
      <c r="H3" s="36" t="s">
        <v>281</v>
      </c>
      <c r="I3" s="204" t="s">
        <v>54</v>
      </c>
    </row>
    <row r="4" spans="1:23">
      <c r="A4" s="37">
        <v>50201</v>
      </c>
      <c r="B4" s="38" t="s">
        <v>131</v>
      </c>
      <c r="C4" s="201">
        <f>AVERAGE(偏差値!C9:K9)</f>
        <v>46.555478261578337</v>
      </c>
      <c r="D4" s="35">
        <f>AVERAGE(偏差値!L9:O9)</f>
        <v>44.746747247191109</v>
      </c>
      <c r="E4" s="35">
        <f>AVERAGE(偏差値!P9:S9)</f>
        <v>49.458531644672448</v>
      </c>
      <c r="F4" s="35">
        <f>AVERAGE(偏差値!T9:V9)</f>
        <v>48.534237784434119</v>
      </c>
      <c r="G4" s="35">
        <f>AVERAGE(偏差値!W9:AB9)</f>
        <v>46.171001551289898</v>
      </c>
      <c r="H4" s="35">
        <f>AVERAGE(偏差値!AC9:AI9)</f>
        <v>52.174088582270215</v>
      </c>
      <c r="I4" s="205">
        <f>AVERAGE(偏差値!AJ9:AN9)</f>
        <v>54.063221861956073</v>
      </c>
    </row>
    <row r="5" spans="1:23">
      <c r="A5" s="39">
        <v>50202</v>
      </c>
      <c r="B5" s="40" t="s">
        <v>132</v>
      </c>
      <c r="C5" s="14">
        <f>AVERAGE(偏差値!C10:K10)</f>
        <v>53.056169029445378</v>
      </c>
      <c r="D5" s="14">
        <f>AVERAGE(偏差値!L10:O10)</f>
        <v>46.625410756711098</v>
      </c>
      <c r="E5" s="14">
        <f>AVERAGE(偏差値!P10:S10)</f>
        <v>46.458371414387052</v>
      </c>
      <c r="F5" s="14">
        <f>AVERAGE(偏差値!T10:V10)</f>
        <v>53.459464844935013</v>
      </c>
      <c r="G5" s="14">
        <f>AVERAGE(偏差値!W10:AB10)</f>
        <v>46.33022511959269</v>
      </c>
      <c r="H5" s="14">
        <f>AVERAGE(偏差値!AC10:AI10)</f>
        <v>49.634150008030289</v>
      </c>
      <c r="I5" s="206">
        <f>AVERAGE(偏差値!AJ10:AN10)</f>
        <v>57.554226564007237</v>
      </c>
    </row>
    <row r="6" spans="1:23">
      <c r="A6" s="39">
        <v>50203</v>
      </c>
      <c r="B6" s="40" t="s">
        <v>133</v>
      </c>
      <c r="C6" s="14">
        <f>AVERAGE(偏差値!C11:K11)</f>
        <v>48.823849126571261</v>
      </c>
      <c r="D6" s="14">
        <f>AVERAGE(偏差値!L11:O11)</f>
        <v>48.629554479255475</v>
      </c>
      <c r="E6" s="14">
        <f>AVERAGE(偏差値!P11:S11)</f>
        <v>48.374105951640473</v>
      </c>
      <c r="F6" s="14">
        <f>AVERAGE(偏差値!T11:V11)</f>
        <v>49.542513710601234</v>
      </c>
      <c r="G6" s="14">
        <f>AVERAGE(偏差値!W11:AB11)</f>
        <v>50.225186627470428</v>
      </c>
      <c r="H6" s="14">
        <f>AVERAGE(偏差値!AC11:AI11)</f>
        <v>50.197822934697037</v>
      </c>
      <c r="I6" s="206">
        <f>AVERAGE(偏差値!AJ11:AN11)</f>
        <v>52.256278288751801</v>
      </c>
    </row>
    <row r="7" spans="1:23">
      <c r="A7" s="39">
        <v>50205</v>
      </c>
      <c r="B7" s="40" t="s">
        <v>134</v>
      </c>
      <c r="C7" s="14">
        <f>AVERAGE(偏差値!C12:K12)</f>
        <v>57.647283584022745</v>
      </c>
      <c r="D7" s="14">
        <f>AVERAGE(偏差値!L12:O12)</f>
        <v>34.255914493452821</v>
      </c>
      <c r="E7" s="14">
        <f>AVERAGE(偏差値!P12:S12)</f>
        <v>49.881786138667096</v>
      </c>
      <c r="F7" s="14">
        <f>AVERAGE(偏差値!T12:V12)</f>
        <v>57.464489797019702</v>
      </c>
      <c r="G7" s="14">
        <f>AVERAGE(偏差値!W12:AB12)</f>
        <v>58.635216895646401</v>
      </c>
      <c r="H7" s="14">
        <f>AVERAGE(偏差値!AC12:AI12)</f>
        <v>53.838376168886818</v>
      </c>
      <c r="I7" s="206">
        <f>AVERAGE(偏差値!AJ12:AN12)</f>
        <v>46.042384966570523</v>
      </c>
    </row>
    <row r="8" spans="1:23">
      <c r="A8" s="39">
        <v>50206</v>
      </c>
      <c r="B8" s="40" t="s">
        <v>135</v>
      </c>
      <c r="C8" s="14">
        <f>AVERAGE(偏差値!C13:K13)</f>
        <v>53.250750584618288</v>
      </c>
      <c r="D8" s="14">
        <f>AVERAGE(偏差値!L13:O13)</f>
        <v>40.999352527921687</v>
      </c>
      <c r="E8" s="14">
        <f>AVERAGE(偏差値!P13:S13)</f>
        <v>53.990972636508936</v>
      </c>
      <c r="F8" s="14">
        <f>AVERAGE(偏差値!T13:V13)</f>
        <v>45.835599633034626</v>
      </c>
      <c r="G8" s="14">
        <f>AVERAGE(偏差値!W13:AB13)</f>
        <v>47.046939178843644</v>
      </c>
      <c r="H8" s="14">
        <f>AVERAGE(偏差値!AC13:AI13)</f>
        <v>45.764311780235758</v>
      </c>
      <c r="I8" s="206">
        <f>AVERAGE(偏差値!AJ13:AN13)</f>
        <v>49.608186238861038</v>
      </c>
    </row>
    <row r="9" spans="1:23">
      <c r="A9" s="39">
        <v>50207</v>
      </c>
      <c r="B9" s="40" t="s">
        <v>136</v>
      </c>
      <c r="C9" s="14">
        <f>AVERAGE(偏差値!C14:K14)</f>
        <v>51.8070919505302</v>
      </c>
      <c r="D9" s="14">
        <f>AVERAGE(偏差値!L14:O14)</f>
        <v>56.005860344747951</v>
      </c>
      <c r="E9" s="14">
        <f>AVERAGE(偏差値!P14:S14)</f>
        <v>46.000677449241543</v>
      </c>
      <c r="F9" s="14">
        <f>AVERAGE(偏差値!T14:V14)</f>
        <v>44.78657488609165</v>
      </c>
      <c r="G9" s="14">
        <f>AVERAGE(偏差値!W14:AB14)</f>
        <v>47.483474123063331</v>
      </c>
      <c r="H9" s="14">
        <f>AVERAGE(偏差値!AC14:AI14)</f>
        <v>56.883307882465942</v>
      </c>
      <c r="I9" s="206">
        <f>AVERAGE(偏差値!AJ14:AN14)</f>
        <v>47.72468976381365</v>
      </c>
    </row>
    <row r="10" spans="1:23">
      <c r="A10" s="39">
        <v>50208</v>
      </c>
      <c r="B10" s="40" t="s">
        <v>137</v>
      </c>
      <c r="C10" s="14">
        <f>AVERAGE(偏差値!C15:K15)</f>
        <v>54.259368609907689</v>
      </c>
      <c r="D10" s="14">
        <f>AVERAGE(偏差値!L15:O15)</f>
        <v>45.390975956188001</v>
      </c>
      <c r="E10" s="14">
        <f>AVERAGE(偏差値!P15:S15)</f>
        <v>48.02529036637489</v>
      </c>
      <c r="F10" s="14">
        <f>AVERAGE(偏差値!T15:V15)</f>
        <v>50.727422257377107</v>
      </c>
      <c r="G10" s="14">
        <f>AVERAGE(偏差値!W15:AB15)</f>
        <v>58.853707299176541</v>
      </c>
      <c r="H10" s="14">
        <f>AVERAGE(偏差値!AC15:AI15)</f>
        <v>52.9448693345009</v>
      </c>
      <c r="I10" s="206">
        <f>AVERAGE(偏差値!AJ15:AN15)</f>
        <v>47.981972002965264</v>
      </c>
    </row>
    <row r="11" spans="1:23">
      <c r="A11" s="39">
        <v>50209</v>
      </c>
      <c r="B11" s="40" t="s">
        <v>187</v>
      </c>
      <c r="C11" s="14">
        <f>AVERAGE(偏差値!C16:K16)</f>
        <v>46.828779105645964</v>
      </c>
      <c r="D11" s="14">
        <f>AVERAGE(偏差値!L16:O16)</f>
        <v>51.33168090293205</v>
      </c>
      <c r="E11" s="14">
        <f>AVERAGE(偏差値!P16:S16)</f>
        <v>48.371203933806534</v>
      </c>
      <c r="F11" s="14">
        <f>AVERAGE(偏差値!T16:V16)</f>
        <v>43.053803597291875</v>
      </c>
      <c r="G11" s="14">
        <f>AVERAGE(偏差値!W16:AB16)</f>
        <v>51.683586283876373</v>
      </c>
      <c r="H11" s="14">
        <f>AVERAGE(偏差値!AC16:AI16)</f>
        <v>51.169525412895624</v>
      </c>
      <c r="I11" s="206">
        <f>AVERAGE(偏差値!AJ16:AN16)</f>
        <v>49.785920927678845</v>
      </c>
    </row>
    <row r="12" spans="1:23">
      <c r="A12" s="39">
        <v>50210</v>
      </c>
      <c r="B12" s="40" t="s">
        <v>186</v>
      </c>
      <c r="C12" s="14">
        <f>AVERAGE(偏差値!C17:K17)</f>
        <v>48.985113450043933</v>
      </c>
      <c r="D12" s="14">
        <f>AVERAGE(偏差値!L17:O17)</f>
        <v>51.497251150502414</v>
      </c>
      <c r="E12" s="14">
        <f>AVERAGE(偏差値!P17:S17)</f>
        <v>45.05345507899932</v>
      </c>
      <c r="F12" s="14">
        <f>AVERAGE(偏差値!T17:V17)</f>
        <v>45.467763514201152</v>
      </c>
      <c r="G12" s="14">
        <f>AVERAGE(偏差値!W17:AB17)</f>
        <v>50.83873500586197</v>
      </c>
      <c r="H12" s="14">
        <f>AVERAGE(偏差値!AC17:AI17)</f>
        <v>48.769328919746293</v>
      </c>
      <c r="I12" s="206">
        <f>AVERAGE(偏差値!AJ17:AN17)</f>
        <v>47.847342643612215</v>
      </c>
    </row>
    <row r="13" spans="1:23">
      <c r="A13" s="39">
        <v>50211</v>
      </c>
      <c r="B13" s="40" t="s">
        <v>138</v>
      </c>
      <c r="C13" s="14">
        <f>AVERAGE(偏差値!C18:K18)</f>
        <v>46.915688021224859</v>
      </c>
      <c r="D13" s="14">
        <f>AVERAGE(偏差値!L18:O18)</f>
        <v>48.744355729458299</v>
      </c>
      <c r="E13" s="14">
        <f>AVERAGE(偏差値!P18:S18)</f>
        <v>46.305117476471281</v>
      </c>
      <c r="F13" s="14">
        <f>AVERAGE(偏差値!T18:V18)</f>
        <v>45.836040227803956</v>
      </c>
      <c r="G13" s="14">
        <f>AVERAGE(偏差値!W18:AB18)</f>
        <v>51.094553266494273</v>
      </c>
      <c r="H13" s="14">
        <f>AVERAGE(偏差値!AC18:AI18)</f>
        <v>52.292311906197035</v>
      </c>
      <c r="I13" s="206">
        <f>AVERAGE(偏差値!AJ18:AN18)</f>
        <v>52.922760570749617</v>
      </c>
    </row>
    <row r="14" spans="1:23">
      <c r="A14" s="39">
        <v>50303</v>
      </c>
      <c r="B14" s="40" t="s">
        <v>176</v>
      </c>
      <c r="C14" s="14">
        <f>AVERAGE(偏差値!C19:K19)</f>
        <v>58.814613896754267</v>
      </c>
      <c r="D14" s="14">
        <f>AVERAGE(偏差値!L19:O19)</f>
        <v>59.655897553849293</v>
      </c>
      <c r="E14" s="14">
        <f>AVERAGE(偏差値!P19:S19)</f>
        <v>61.424554690031329</v>
      </c>
      <c r="F14" s="14">
        <f>AVERAGE(偏差値!T19:V19)</f>
        <v>68.862849596966043</v>
      </c>
      <c r="G14" s="14">
        <f>AVERAGE(偏差値!W19:AB19)</f>
        <v>46.926399636064531</v>
      </c>
      <c r="H14" s="14">
        <f>AVERAGE(偏差値!AC19:AI19)</f>
        <v>48.919289853988289</v>
      </c>
      <c r="I14" s="206">
        <f>AVERAGE(偏差値!AJ19:AN19)</f>
        <v>53.793613961638449</v>
      </c>
      <c r="W14" s="164"/>
    </row>
    <row r="15" spans="1:23">
      <c r="A15" s="39">
        <v>50304</v>
      </c>
      <c r="B15" s="40" t="s">
        <v>177</v>
      </c>
      <c r="C15" s="14">
        <f>AVERAGE(偏差値!C20:K20)</f>
        <v>55.230326666839304</v>
      </c>
      <c r="D15" s="14">
        <f>AVERAGE(偏差値!L20:O20)</f>
        <v>53.275389251950983</v>
      </c>
      <c r="E15" s="14">
        <f>AVERAGE(偏差値!P20:S20)</f>
        <v>57.057242110943236</v>
      </c>
      <c r="F15" s="14">
        <f>AVERAGE(偏差値!T20:V20)</f>
        <v>44.230782152389196</v>
      </c>
      <c r="G15" s="14">
        <f>AVERAGE(偏差値!W20:AB20)</f>
        <v>50.814361197578926</v>
      </c>
      <c r="H15" s="14">
        <f>AVERAGE(偏差値!AC20:AI20)</f>
        <v>48.1989815245527</v>
      </c>
      <c r="I15" s="206">
        <f>AVERAGE(偏差値!AJ20:AN20)</f>
        <v>50.659418473376448</v>
      </c>
    </row>
    <row r="16" spans="1:23">
      <c r="A16" s="39">
        <v>50305</v>
      </c>
      <c r="B16" s="40" t="s">
        <v>178</v>
      </c>
      <c r="C16" s="14">
        <f>AVERAGE(偏差値!C21:K21)</f>
        <v>56.915342080358236</v>
      </c>
      <c r="D16" s="14">
        <f>AVERAGE(偏差値!L21:O21)</f>
        <v>44.284241050012895</v>
      </c>
      <c r="E16" s="14">
        <f>AVERAGE(偏差値!P21:S21)</f>
        <v>54.811238252728558</v>
      </c>
      <c r="F16" s="14">
        <f>AVERAGE(偏差値!T21:V21)</f>
        <v>61.840650964663077</v>
      </c>
      <c r="G16" s="14">
        <f>AVERAGE(偏差値!W21:AB21)</f>
        <v>42.680248751749183</v>
      </c>
      <c r="H16" s="14">
        <f>AVERAGE(偏差値!AC21:AI21)</f>
        <v>47.000349431473083</v>
      </c>
      <c r="I16" s="206">
        <f>AVERAGE(偏差値!AJ21:AN21)</f>
        <v>40.728411383400882</v>
      </c>
    </row>
    <row r="17" spans="1:9">
      <c r="A17" s="39">
        <v>50306</v>
      </c>
      <c r="B17" s="40" t="s">
        <v>179</v>
      </c>
      <c r="C17" s="14">
        <f>AVERAGE(偏差値!C22:K22)</f>
        <v>42.135460629622962</v>
      </c>
      <c r="D17" s="14">
        <f>AVERAGE(偏差値!L22:O22)</f>
        <v>48.605132651486045</v>
      </c>
      <c r="E17" s="14">
        <f>AVERAGE(偏差値!P22:S22)</f>
        <v>45.022870257349865</v>
      </c>
      <c r="F17" s="14">
        <f>AVERAGE(偏差値!T22:V22)</f>
        <v>41.569702181100226</v>
      </c>
      <c r="G17" s="14">
        <f>AVERAGE(偏差値!W22:AB22)</f>
        <v>50.251078841948505</v>
      </c>
      <c r="H17" s="14">
        <f>AVERAGE(偏差値!AC22:AI22)</f>
        <v>38.821557050192801</v>
      </c>
      <c r="I17" s="206">
        <f>AVERAGE(偏差値!AJ22:AN22)</f>
        <v>41.859851155541605</v>
      </c>
    </row>
    <row r="18" spans="1:9">
      <c r="A18" s="39">
        <v>50341</v>
      </c>
      <c r="B18" s="40" t="s">
        <v>180</v>
      </c>
      <c r="C18" s="14">
        <f>AVERAGE(偏差値!C23:K23)</f>
        <v>45.720265575773503</v>
      </c>
      <c r="D18" s="14">
        <f>AVERAGE(偏差値!L23:O23)</f>
        <v>44.806438658937353</v>
      </c>
      <c r="E18" s="14">
        <f>AVERAGE(偏差値!P23:S23)</f>
        <v>46.671359686168131</v>
      </c>
      <c r="F18" s="14">
        <f>AVERAGE(偏差値!T23:V23)</f>
        <v>52.076395966245968</v>
      </c>
      <c r="G18" s="14">
        <f>AVERAGE(偏差値!W23:AB23)</f>
        <v>50.579990172155725</v>
      </c>
      <c r="H18" s="14">
        <f>AVERAGE(偏差値!AC23:AI23)</f>
        <v>50.650282121901469</v>
      </c>
      <c r="I18" s="206">
        <f>AVERAGE(偏差値!AJ23:AN23)</f>
        <v>57.650435559209939</v>
      </c>
    </row>
    <row r="19" spans="1:9">
      <c r="A19" s="39">
        <v>50342</v>
      </c>
      <c r="B19" s="40" t="s">
        <v>181</v>
      </c>
      <c r="C19" s="14">
        <f>AVERAGE(偏差値!C24:K24)</f>
        <v>48.512456789092511</v>
      </c>
      <c r="D19" s="14">
        <f>AVERAGE(偏差値!L24:O24)</f>
        <v>42.262603820144328</v>
      </c>
      <c r="E19" s="14">
        <f>AVERAGE(偏差値!P24:S24)</f>
        <v>49.12493152923706</v>
      </c>
      <c r="F19" s="14">
        <f>AVERAGE(偏差値!T24:V24)</f>
        <v>49.621842741838016</v>
      </c>
      <c r="G19" s="14">
        <f>AVERAGE(偏差値!W24:AB24)</f>
        <v>41.421210737919495</v>
      </c>
      <c r="H19" s="14">
        <f>AVERAGE(偏差値!AC24:AI24)</f>
        <v>47.004171892317949</v>
      </c>
      <c r="I19" s="206">
        <f>AVERAGE(偏差値!AJ24:AN24)</f>
        <v>52.107821805492527</v>
      </c>
    </row>
    <row r="20" spans="1:9">
      <c r="A20" s="39">
        <v>50343</v>
      </c>
      <c r="B20" s="40" t="s">
        <v>182</v>
      </c>
      <c r="C20" s="14">
        <f>AVERAGE(偏差値!C25:K25)</f>
        <v>53.501792856580295</v>
      </c>
      <c r="D20" s="14">
        <f>AVERAGE(偏差値!L25:O25)</f>
        <v>54.381947081984976</v>
      </c>
      <c r="E20" s="14">
        <f>AVERAGE(偏差値!P25:S25)</f>
        <v>48.067928091733194</v>
      </c>
      <c r="F20" s="14">
        <f>AVERAGE(偏差値!T25:V25)</f>
        <v>47.177920979133823</v>
      </c>
      <c r="G20" s="14">
        <f>AVERAGE(偏差値!W25:AB25)</f>
        <v>51.826485346731168</v>
      </c>
      <c r="H20" s="14">
        <f>AVERAGE(偏差値!AC25:AI25)</f>
        <v>48.673739851746625</v>
      </c>
      <c r="I20" s="206">
        <f>AVERAGE(偏差値!AJ25:AN25)</f>
        <v>49.009023348752883</v>
      </c>
    </row>
    <row r="21" spans="1:9">
      <c r="A21" s="39">
        <v>50344</v>
      </c>
      <c r="B21" s="40" t="s">
        <v>183</v>
      </c>
      <c r="C21" s="14">
        <f>AVERAGE(偏差値!C26:K26)</f>
        <v>43.140392801029094</v>
      </c>
      <c r="D21" s="14">
        <f>AVERAGE(偏差値!L26:O26)</f>
        <v>60.127860532704588</v>
      </c>
      <c r="E21" s="14">
        <f>AVERAGE(偏差値!P26:S26)</f>
        <v>45.659403296482424</v>
      </c>
      <c r="F21" s="14">
        <f>AVERAGE(偏差値!T26:V26)</f>
        <v>49.27149252217842</v>
      </c>
      <c r="G21" s="14">
        <f>AVERAGE(偏差値!W26:AB26)</f>
        <v>53.850760789568113</v>
      </c>
      <c r="H21" s="14">
        <f>AVERAGE(偏差値!AC26:AI26)</f>
        <v>55.911599074976998</v>
      </c>
      <c r="I21" s="206">
        <f>AVERAGE(偏差値!AJ26:AN26)</f>
        <v>56.222492726292991</v>
      </c>
    </row>
    <row r="22" spans="1:9">
      <c r="A22" s="39">
        <v>50345</v>
      </c>
      <c r="B22" s="40" t="s">
        <v>184</v>
      </c>
      <c r="C22" s="14">
        <f>AVERAGE(偏差値!C27:K27)</f>
        <v>46.842015402807895</v>
      </c>
      <c r="D22" s="14">
        <f>AVERAGE(偏差値!L27:O27)</f>
        <v>59.741316725239969</v>
      </c>
      <c r="E22" s="14">
        <f>AVERAGE(偏差値!P27:S27)</f>
        <v>61.720909965594117</v>
      </c>
      <c r="F22" s="14">
        <f>AVERAGE(偏差値!T27:V27)</f>
        <v>55.082862318720309</v>
      </c>
      <c r="G22" s="14">
        <f>AVERAGE(偏差値!W27:AB27)</f>
        <v>54.758521846874402</v>
      </c>
      <c r="H22" s="14">
        <f>AVERAGE(偏差値!AC27:AI27)</f>
        <v>51.269470525811457</v>
      </c>
      <c r="I22" s="206">
        <f>AVERAGE(偏差値!AJ27:AN27)</f>
        <v>45.454670862724967</v>
      </c>
    </row>
    <row r="23" spans="1:9" ht="13.8" thickBot="1">
      <c r="A23" s="41">
        <v>50561</v>
      </c>
      <c r="B23" s="42" t="s">
        <v>185</v>
      </c>
      <c r="C23" s="34">
        <f>AVERAGE(偏差値!C28:K28)</f>
        <v>41.057761577553329</v>
      </c>
      <c r="D23" s="34">
        <f>AVERAGE(偏差値!L28:O28)</f>
        <v>64.632069085329377</v>
      </c>
      <c r="E23" s="34">
        <f>AVERAGE(偏差値!P28:S28)</f>
        <v>48.520050028962551</v>
      </c>
      <c r="F23" s="34">
        <f>AVERAGE(偏差値!T28:V28)</f>
        <v>45.557590323974502</v>
      </c>
      <c r="G23" s="34">
        <f>AVERAGE(偏差値!W28:AB28)</f>
        <v>48.528317328094431</v>
      </c>
      <c r="H23" s="34">
        <f>AVERAGE(偏差値!AC28:AI28)</f>
        <v>49.882465743112725</v>
      </c>
      <c r="I23" s="207">
        <f>AVERAGE(偏差値!AJ28:AN28)</f>
        <v>46.727276894602923</v>
      </c>
    </row>
    <row r="24" spans="1:9">
      <c r="B24"/>
      <c r="C24" s="165">
        <v>50</v>
      </c>
      <c r="D24" s="165">
        <v>50</v>
      </c>
      <c r="E24" s="165">
        <v>50</v>
      </c>
      <c r="F24" s="165">
        <v>50</v>
      </c>
      <c r="G24" s="165">
        <v>50</v>
      </c>
      <c r="H24" s="165">
        <v>50</v>
      </c>
      <c r="I24" s="165">
        <v>50</v>
      </c>
    </row>
    <row r="26" spans="1:9">
      <c r="A26" s="53" t="s">
        <v>101</v>
      </c>
    </row>
    <row r="27" spans="1:9" s="13" customFormat="1" ht="13.5" customHeight="1">
      <c r="A27" s="274" t="s">
        <v>340</v>
      </c>
      <c r="B27" s="274"/>
      <c r="C27" s="274"/>
      <c r="D27" s="274"/>
      <c r="E27" s="274"/>
      <c r="F27" s="274"/>
      <c r="G27" s="274"/>
      <c r="H27" s="274"/>
      <c r="I27" s="274"/>
    </row>
    <row r="28" spans="1:9" s="13" customFormat="1" ht="14.25" customHeight="1" thickBot="1">
      <c r="A28" s="274"/>
      <c r="B28" s="274"/>
      <c r="C28" s="274"/>
      <c r="D28" s="274"/>
      <c r="E28" s="274"/>
      <c r="F28" s="274"/>
      <c r="G28" s="274"/>
      <c r="H28" s="274"/>
      <c r="I28" s="274"/>
    </row>
    <row r="29" spans="1:9" s="13" customFormat="1" ht="36" customHeight="1" thickBot="1">
      <c r="A29"/>
      <c r="B29" s="203"/>
      <c r="C29" s="200" t="s">
        <v>283</v>
      </c>
      <c r="D29" s="36" t="s">
        <v>282</v>
      </c>
      <c r="E29" s="36" t="s">
        <v>55</v>
      </c>
      <c r="F29" s="36" t="s">
        <v>58</v>
      </c>
      <c r="G29" s="36" t="s">
        <v>59</v>
      </c>
      <c r="H29" s="36" t="s">
        <v>281</v>
      </c>
      <c r="I29" s="204" t="s">
        <v>54</v>
      </c>
    </row>
    <row r="30" spans="1:9" s="13" customFormat="1">
      <c r="A30"/>
      <c r="B30" s="167" t="s">
        <v>174</v>
      </c>
      <c r="C30" s="65">
        <v>50</v>
      </c>
      <c r="D30" s="65">
        <v>50</v>
      </c>
      <c r="E30" s="65">
        <v>50</v>
      </c>
      <c r="F30" s="65">
        <v>50</v>
      </c>
      <c r="G30" s="65">
        <v>50</v>
      </c>
      <c r="H30" s="65">
        <v>50</v>
      </c>
      <c r="I30" s="208">
        <v>50</v>
      </c>
    </row>
    <row r="31" spans="1:9">
      <c r="A31" s="52">
        <v>50201</v>
      </c>
      <c r="B31" s="162" t="str">
        <f>VLOOKUP($A31,$A$4:$H$23,2)</f>
        <v>A市</v>
      </c>
      <c r="C31" s="14">
        <f>VLOOKUP($A31,$A$4:$I$23,3)</f>
        <v>46.555478261578337</v>
      </c>
      <c r="D31" s="14">
        <f>VLOOKUP($A31,$A$4:$I$23,4)</f>
        <v>44.746747247191109</v>
      </c>
      <c r="E31" s="14">
        <f>VLOOKUP($A31,$A$4:$I$23,5)</f>
        <v>49.458531644672448</v>
      </c>
      <c r="F31" s="14">
        <f>VLOOKUP($A31,$A$4:$I$23,6)</f>
        <v>48.534237784434119</v>
      </c>
      <c r="G31" s="14">
        <f>VLOOKUP($A31,$A$4:$I$23,7)</f>
        <v>46.171001551289898</v>
      </c>
      <c r="H31" s="14">
        <f>VLOOKUP($A31,$A$4:$I$23,8)</f>
        <v>52.174088582270215</v>
      </c>
      <c r="I31" s="206">
        <f>VLOOKUP($A31,$A$4:$I$23,9)</f>
        <v>54.063221861956073</v>
      </c>
    </row>
    <row r="32" spans="1:9">
      <c r="A32" s="52">
        <v>50208</v>
      </c>
      <c r="B32" s="40" t="str">
        <f>VLOOKUP($A32,$A$4:$H$23,2)</f>
        <v>G市</v>
      </c>
      <c r="C32" s="14">
        <f>VLOOKUP($A32,$A$4:$I$23,3)</f>
        <v>54.259368609907689</v>
      </c>
      <c r="D32" s="14">
        <f>VLOOKUP($A32,$A$4:$I$23,4)</f>
        <v>45.390975956188001</v>
      </c>
      <c r="E32" s="14">
        <f>VLOOKUP($A32,$A$4:$I$23,5)</f>
        <v>48.02529036637489</v>
      </c>
      <c r="F32" s="14">
        <f>VLOOKUP($A32,$A$4:$I$23,6)</f>
        <v>50.727422257377107</v>
      </c>
      <c r="G32" s="14">
        <f>VLOOKUP($A32,$A$4:$I$23,7)</f>
        <v>58.853707299176541</v>
      </c>
      <c r="H32" s="14">
        <f>VLOOKUP($A32,$A$4:$I$23,8)</f>
        <v>52.9448693345009</v>
      </c>
      <c r="I32" s="206">
        <f>VLOOKUP($A32,$A$4:$I$23,9)</f>
        <v>47.981972002965264</v>
      </c>
    </row>
    <row r="33" spans="1:2">
      <c r="B33"/>
    </row>
    <row r="38" spans="1:2">
      <c r="A38" t="s">
        <v>388</v>
      </c>
    </row>
  </sheetData>
  <mergeCells count="1">
    <mergeCell ref="A27:I28"/>
  </mergeCells>
  <phoneticPr fontId="1"/>
  <conditionalFormatting sqref="A4:I23 C31:I32">
    <cfRule type="expression" dxfId="9" priority="33">
      <formula>MOD(ROW(),2)=0</formula>
    </cfRule>
  </conditionalFormatting>
  <conditionalFormatting sqref="B31">
    <cfRule type="expression" dxfId="8" priority="6">
      <formula>MOD(ROW(),2)=0</formula>
    </cfRule>
  </conditionalFormatting>
  <conditionalFormatting sqref="B32">
    <cfRule type="expression" dxfId="7" priority="3">
      <formula>MOD(ROW(),2)=0</formula>
    </cfRule>
  </conditionalFormatting>
  <pageMargins left="0.70866141732283472" right="0.70866141732283472" top="0.74803149606299213" bottom="0.74803149606299213" header="0.31496062992125984" footer="0.31496062992125984"/>
  <pageSetup paperSize="8" orientation="landscape" r:id="rId1"/>
  <headerFooter>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52"/>
  <sheetViews>
    <sheetView view="pageBreakPreview" zoomScale="70" zoomScaleNormal="115" zoomScaleSheetLayoutView="70" workbookViewId="0">
      <pane xSplit="2" ySplit="8" topLeftCell="AR9" activePane="bottomRight" state="frozen"/>
      <selection activeCell="AN10" sqref="AN10"/>
      <selection pane="topRight" activeCell="AN10" sqref="AN10"/>
      <selection pane="bottomLeft" activeCell="AN10" sqref="AN10"/>
      <selection pane="bottomRight" activeCell="BG12" sqref="BG12"/>
    </sheetView>
  </sheetViews>
  <sheetFormatPr defaultColWidth="8.88671875" defaultRowHeight="14.4"/>
  <cols>
    <col min="1" max="1" width="6.44140625" style="1" bestFit="1" customWidth="1"/>
    <col min="2" max="2" width="8.77734375" style="11" bestFit="1" customWidth="1"/>
    <col min="3" max="3" width="8.77734375" style="11" customWidth="1"/>
    <col min="4" max="8" width="10" style="9" customWidth="1"/>
    <col min="9" max="9" width="11.33203125" style="9" bestFit="1" customWidth="1"/>
    <col min="10" max="11" width="10" style="9" customWidth="1"/>
    <col min="12" max="16" width="10" style="19" customWidth="1"/>
    <col min="17" max="20" width="10" style="9" customWidth="1"/>
    <col min="21" max="21" width="10" style="19" customWidth="1"/>
    <col min="22" max="22" width="10" style="28" customWidth="1"/>
    <col min="23" max="23" width="10" style="19" customWidth="1"/>
    <col min="24" max="24" width="10" style="9" customWidth="1"/>
    <col min="25" max="25" width="10" style="19" customWidth="1"/>
    <col min="26" max="26" width="10" style="9" customWidth="1"/>
    <col min="27" max="27" width="11.109375" style="9" customWidth="1"/>
    <col min="28" max="28" width="10" style="9" customWidth="1"/>
    <col min="29" max="29" width="11.109375" style="9" customWidth="1"/>
    <col min="30" max="32" width="10" style="28" customWidth="1"/>
    <col min="33" max="36" width="10" style="9" customWidth="1"/>
    <col min="37" max="37" width="7.44140625" style="9" bestFit="1" customWidth="1"/>
    <col min="38" max="47" width="10" style="9" customWidth="1"/>
    <col min="48" max="51" width="9.6640625" style="11" customWidth="1"/>
    <col min="52" max="52" width="11.6640625" style="11" customWidth="1"/>
    <col min="53" max="53" width="9.6640625" style="11" customWidth="1"/>
    <col min="54" max="54" width="10" style="28" customWidth="1"/>
    <col min="55" max="55" width="10.44140625" style="28" bestFit="1" customWidth="1"/>
    <col min="56" max="59" width="10" style="28" customWidth="1"/>
    <col min="60" max="60" width="2.6640625" style="50" customWidth="1"/>
    <col min="61" max="63" width="12" style="9" customWidth="1"/>
    <col min="64" max="65" width="12" style="19" customWidth="1"/>
    <col min="66" max="66" width="12" style="28" customWidth="1"/>
    <col min="67" max="67" width="12" style="9" customWidth="1"/>
    <col min="68" max="16384" width="8.88671875" style="9"/>
  </cols>
  <sheetData>
    <row r="2" spans="1:67">
      <c r="M2" s="237"/>
      <c r="N2" s="237"/>
    </row>
    <row r="3" spans="1:67">
      <c r="R3" s="238"/>
      <c r="AR3" s="238"/>
    </row>
    <row r="6" spans="1:67">
      <c r="A6" s="33" t="s">
        <v>102</v>
      </c>
      <c r="B6" s="10"/>
      <c r="C6" s="235" t="s">
        <v>341</v>
      </c>
      <c r="D6" s="224"/>
      <c r="E6" s="224"/>
      <c r="F6" s="224"/>
      <c r="G6" s="224"/>
      <c r="H6" s="224"/>
      <c r="I6" s="225"/>
      <c r="J6" s="225"/>
      <c r="K6" s="225"/>
      <c r="L6" s="226"/>
      <c r="M6" s="227" t="s">
        <v>342</v>
      </c>
      <c r="N6" s="228"/>
      <c r="O6" s="228"/>
      <c r="P6" s="228"/>
      <c r="Q6" s="224"/>
      <c r="R6" s="224"/>
      <c r="S6" s="224"/>
      <c r="T6" s="224"/>
      <c r="U6" s="227" t="s">
        <v>343</v>
      </c>
      <c r="V6" s="230"/>
      <c r="W6" s="228"/>
      <c r="X6" s="229"/>
      <c r="Y6" s="227" t="s">
        <v>344</v>
      </c>
      <c r="Z6" s="224"/>
      <c r="AA6" s="224"/>
      <c r="AB6" s="224"/>
      <c r="AC6" s="229"/>
      <c r="AD6" s="231" t="s">
        <v>345</v>
      </c>
      <c r="AE6" s="230"/>
      <c r="AF6" s="230"/>
      <c r="AG6" s="224"/>
      <c r="AH6" s="224"/>
      <c r="AI6" s="224"/>
      <c r="AJ6" s="224"/>
      <c r="AK6" s="224"/>
      <c r="AL6" s="229"/>
      <c r="AM6" s="223" t="s">
        <v>346</v>
      </c>
      <c r="AN6" s="224"/>
      <c r="AO6" s="224"/>
      <c r="AP6" s="224"/>
      <c r="AQ6" s="224"/>
      <c r="AR6" s="224"/>
      <c r="AS6" s="224"/>
      <c r="AT6" s="224"/>
      <c r="AU6" s="224"/>
      <c r="AV6" s="232"/>
      <c r="AW6" s="233"/>
      <c r="AX6" s="242" t="s">
        <v>359</v>
      </c>
      <c r="AY6" s="242"/>
      <c r="AZ6" s="241"/>
      <c r="BA6" s="241"/>
      <c r="BB6" s="230"/>
      <c r="BC6" s="230"/>
      <c r="BD6" s="230"/>
      <c r="BE6" s="230"/>
      <c r="BF6" s="230"/>
      <c r="BG6" s="234"/>
      <c r="BK6" s="55"/>
    </row>
    <row r="7" spans="1:67" s="79" customFormat="1">
      <c r="A7" s="71"/>
      <c r="B7" s="72" t="s">
        <v>25</v>
      </c>
      <c r="C7" s="236" t="s">
        <v>347</v>
      </c>
      <c r="D7" s="73" t="s">
        <v>143</v>
      </c>
      <c r="E7" s="74" t="s">
        <v>144</v>
      </c>
      <c r="F7" s="75" t="s">
        <v>145</v>
      </c>
      <c r="G7" s="75" t="s">
        <v>146</v>
      </c>
      <c r="H7" s="73" t="s">
        <v>302</v>
      </c>
      <c r="I7" s="75" t="s">
        <v>303</v>
      </c>
      <c r="J7" s="281" t="s">
        <v>304</v>
      </c>
      <c r="K7" s="282"/>
      <c r="L7" s="73" t="s">
        <v>305</v>
      </c>
      <c r="M7" s="277" t="s">
        <v>349</v>
      </c>
      <c r="N7" s="283"/>
      <c r="O7" s="277" t="s">
        <v>148</v>
      </c>
      <c r="P7" s="283"/>
      <c r="Q7" s="277" t="s">
        <v>149</v>
      </c>
      <c r="R7" s="278"/>
      <c r="S7" s="277" t="s">
        <v>350</v>
      </c>
      <c r="T7" s="278"/>
      <c r="U7" s="73" t="s">
        <v>151</v>
      </c>
      <c r="V7" s="76" t="s">
        <v>152</v>
      </c>
      <c r="W7" s="73" t="s">
        <v>153</v>
      </c>
      <c r="X7" s="73" t="s">
        <v>154</v>
      </c>
      <c r="Y7" s="73" t="s">
        <v>155</v>
      </c>
      <c r="Z7" s="277" t="s">
        <v>156</v>
      </c>
      <c r="AA7" s="282"/>
      <c r="AB7" s="277" t="s">
        <v>157</v>
      </c>
      <c r="AC7" s="282"/>
      <c r="AD7" s="275" t="s">
        <v>158</v>
      </c>
      <c r="AE7" s="280"/>
      <c r="AF7" s="76" t="s">
        <v>159</v>
      </c>
      <c r="AG7" s="277" t="s">
        <v>160</v>
      </c>
      <c r="AH7" s="282"/>
      <c r="AI7" s="277" t="s">
        <v>306</v>
      </c>
      <c r="AJ7" s="285"/>
      <c r="AK7" s="77" t="s">
        <v>307</v>
      </c>
      <c r="AL7" s="73" t="s">
        <v>308</v>
      </c>
      <c r="AM7" s="211" t="s">
        <v>351</v>
      </c>
      <c r="AN7" s="277" t="s">
        <v>352</v>
      </c>
      <c r="AO7" s="278"/>
      <c r="AP7" s="277" t="s">
        <v>353</v>
      </c>
      <c r="AQ7" s="278"/>
      <c r="AR7" s="284" t="s">
        <v>164</v>
      </c>
      <c r="AS7" s="284"/>
      <c r="AT7" s="210" t="s">
        <v>354</v>
      </c>
      <c r="AU7" s="210" t="s">
        <v>355</v>
      </c>
      <c r="AV7" s="275" t="s">
        <v>309</v>
      </c>
      <c r="AW7" s="280"/>
      <c r="AX7" s="275" t="s">
        <v>360</v>
      </c>
      <c r="AY7" s="276"/>
      <c r="AZ7" s="279" t="s">
        <v>361</v>
      </c>
      <c r="BA7" s="279"/>
      <c r="BB7" s="280" t="s">
        <v>169</v>
      </c>
      <c r="BC7" s="280"/>
      <c r="BD7" s="275" t="s">
        <v>170</v>
      </c>
      <c r="BE7" s="280"/>
      <c r="BF7" s="275" t="s">
        <v>318</v>
      </c>
      <c r="BG7" s="276"/>
      <c r="BH7" s="78"/>
      <c r="BI7" s="220" t="s">
        <v>381</v>
      </c>
      <c r="BJ7" s="221"/>
      <c r="BK7" s="221"/>
      <c r="BL7" s="221"/>
      <c r="BM7" s="221"/>
      <c r="BN7" s="221"/>
      <c r="BO7" s="222"/>
    </row>
    <row r="8" spans="1:67" s="146" customFormat="1" ht="87" customHeight="1">
      <c r="A8" s="135"/>
      <c r="B8" s="136" t="s">
        <v>24</v>
      </c>
      <c r="C8" s="136" t="s">
        <v>348</v>
      </c>
      <c r="D8" s="138" t="s">
        <v>47</v>
      </c>
      <c r="E8" s="137" t="s">
        <v>286</v>
      </c>
      <c r="F8" s="139" t="s">
        <v>273</v>
      </c>
      <c r="G8" s="139" t="s">
        <v>68</v>
      </c>
      <c r="H8" s="138" t="s">
        <v>287</v>
      </c>
      <c r="I8" s="140" t="s">
        <v>71</v>
      </c>
      <c r="J8" s="140" t="s">
        <v>103</v>
      </c>
      <c r="K8" s="140" t="s">
        <v>105</v>
      </c>
      <c r="L8" s="20" t="s">
        <v>69</v>
      </c>
      <c r="M8" s="269" t="s">
        <v>376</v>
      </c>
      <c r="N8" s="269" t="s">
        <v>370</v>
      </c>
      <c r="O8" s="20" t="s">
        <v>80</v>
      </c>
      <c r="P8" s="20" t="s">
        <v>79</v>
      </c>
      <c r="Q8" s="138" t="s">
        <v>39</v>
      </c>
      <c r="R8" s="270" t="s">
        <v>336</v>
      </c>
      <c r="S8" s="138" t="s">
        <v>363</v>
      </c>
      <c r="T8" s="138" t="s">
        <v>362</v>
      </c>
      <c r="U8" s="20" t="s">
        <v>21</v>
      </c>
      <c r="V8" s="137" t="s">
        <v>289</v>
      </c>
      <c r="W8" s="20" t="s">
        <v>23</v>
      </c>
      <c r="X8" s="138" t="s">
        <v>22</v>
      </c>
      <c r="Y8" s="20" t="s">
        <v>290</v>
      </c>
      <c r="Z8" s="148" t="s">
        <v>46</v>
      </c>
      <c r="AA8" s="138" t="s">
        <v>89</v>
      </c>
      <c r="AB8" s="148" t="s">
        <v>56</v>
      </c>
      <c r="AC8" s="138" t="s">
        <v>88</v>
      </c>
      <c r="AD8" s="141" t="s">
        <v>57</v>
      </c>
      <c r="AE8" s="142" t="s">
        <v>84</v>
      </c>
      <c r="AF8" s="147" t="s">
        <v>129</v>
      </c>
      <c r="AG8" s="138" t="s">
        <v>62</v>
      </c>
      <c r="AH8" s="138" t="s">
        <v>85</v>
      </c>
      <c r="AI8" s="138" t="s">
        <v>44</v>
      </c>
      <c r="AJ8" s="20" t="s">
        <v>175</v>
      </c>
      <c r="AK8" s="143" t="s">
        <v>70</v>
      </c>
      <c r="AL8" s="138" t="s">
        <v>98</v>
      </c>
      <c r="AM8" s="138" t="s">
        <v>356</v>
      </c>
      <c r="AN8" s="138" t="s">
        <v>368</v>
      </c>
      <c r="AO8" s="144" t="s">
        <v>374</v>
      </c>
      <c r="AP8" s="138" t="s">
        <v>369</v>
      </c>
      <c r="AQ8" s="199" t="s">
        <v>375</v>
      </c>
      <c r="AR8" s="144" t="s">
        <v>40</v>
      </c>
      <c r="AS8" s="144" t="s">
        <v>41</v>
      </c>
      <c r="AT8" s="144" t="s">
        <v>357</v>
      </c>
      <c r="AU8" s="144" t="s">
        <v>358</v>
      </c>
      <c r="AV8" s="136" t="s">
        <v>100</v>
      </c>
      <c r="AW8" s="239" t="s">
        <v>31</v>
      </c>
      <c r="AX8" s="136" t="s">
        <v>366</v>
      </c>
      <c r="AY8" s="136" t="s">
        <v>367</v>
      </c>
      <c r="AZ8" s="136" t="s">
        <v>364</v>
      </c>
      <c r="BA8" s="245" t="s">
        <v>365</v>
      </c>
      <c r="BB8" s="240" t="s">
        <v>49</v>
      </c>
      <c r="BC8" s="137" t="s">
        <v>93</v>
      </c>
      <c r="BD8" s="137" t="s">
        <v>42</v>
      </c>
      <c r="BE8" s="212" t="s">
        <v>94</v>
      </c>
      <c r="BF8" s="137" t="s">
        <v>338</v>
      </c>
      <c r="BG8" s="137" t="s">
        <v>339</v>
      </c>
      <c r="BH8" s="145"/>
      <c r="BI8" s="144" t="s">
        <v>77</v>
      </c>
      <c r="BJ8" s="144" t="s">
        <v>75</v>
      </c>
      <c r="BK8" s="144" t="s">
        <v>78</v>
      </c>
      <c r="BL8" s="144" t="s">
        <v>81</v>
      </c>
      <c r="BM8" s="144" t="s">
        <v>86</v>
      </c>
      <c r="BN8" s="144" t="s">
        <v>87</v>
      </c>
      <c r="BO8" s="199" t="s">
        <v>99</v>
      </c>
    </row>
    <row r="9" spans="1:67">
      <c r="A9" s="3"/>
      <c r="B9" s="12" t="s">
        <v>139</v>
      </c>
      <c r="C9" s="263">
        <v>17.7</v>
      </c>
      <c r="D9" s="17">
        <f t="shared" ref="D9:AL9" si="0">SUM(D10:D29)</f>
        <v>356</v>
      </c>
      <c r="E9" s="17">
        <f t="shared" si="0"/>
        <v>1966</v>
      </c>
      <c r="F9" s="17">
        <f t="shared" si="0"/>
        <v>13186</v>
      </c>
      <c r="G9" s="17">
        <f t="shared" si="0"/>
        <v>1221</v>
      </c>
      <c r="H9" s="17">
        <f t="shared" si="0"/>
        <v>821</v>
      </c>
      <c r="I9" s="17">
        <f t="shared" si="0"/>
        <v>497646000</v>
      </c>
      <c r="J9" s="44">
        <f t="shared" si="0"/>
        <v>97</v>
      </c>
      <c r="K9" s="44">
        <f t="shared" si="0"/>
        <v>102139</v>
      </c>
      <c r="L9" s="17">
        <f t="shared" si="0"/>
        <v>21206969</v>
      </c>
      <c r="M9" s="17">
        <f t="shared" si="0"/>
        <v>325721</v>
      </c>
      <c r="N9" s="17">
        <f t="shared" si="0"/>
        <v>633717</v>
      </c>
      <c r="O9" s="17">
        <f t="shared" si="0"/>
        <v>446691</v>
      </c>
      <c r="P9" s="17">
        <f t="shared" si="0"/>
        <v>1028968</v>
      </c>
      <c r="Q9" s="26">
        <f t="shared" si="0"/>
        <v>686316</v>
      </c>
      <c r="R9" s="26">
        <f t="shared" si="0"/>
        <v>1084684</v>
      </c>
      <c r="S9" s="26">
        <f t="shared" si="0"/>
        <v>97467</v>
      </c>
      <c r="T9" s="17">
        <f t="shared" si="0"/>
        <v>1105542</v>
      </c>
      <c r="U9" s="17">
        <f t="shared" si="0"/>
        <v>1722</v>
      </c>
      <c r="V9" s="17">
        <f t="shared" si="0"/>
        <v>589</v>
      </c>
      <c r="W9" s="17">
        <f t="shared" si="0"/>
        <v>12353</v>
      </c>
      <c r="X9" s="18">
        <f t="shared" si="0"/>
        <v>14411</v>
      </c>
      <c r="Y9" s="17">
        <f t="shared" si="0"/>
        <v>611</v>
      </c>
      <c r="Z9" s="26">
        <f t="shared" si="0"/>
        <v>240</v>
      </c>
      <c r="AA9" s="26">
        <f t="shared" si="0"/>
        <v>350084</v>
      </c>
      <c r="AB9" s="26">
        <f t="shared" si="0"/>
        <v>275</v>
      </c>
      <c r="AC9" s="26">
        <f t="shared" si="0"/>
        <v>217717</v>
      </c>
      <c r="AD9" s="26">
        <f t="shared" si="0"/>
        <v>160</v>
      </c>
      <c r="AE9" s="26">
        <f t="shared" si="0"/>
        <v>59627</v>
      </c>
      <c r="AF9" s="26">
        <f t="shared" si="0"/>
        <v>21</v>
      </c>
      <c r="AG9" s="17">
        <f t="shared" si="0"/>
        <v>14</v>
      </c>
      <c r="AH9" s="17">
        <f t="shared" si="0"/>
        <v>253995</v>
      </c>
      <c r="AI9" s="17">
        <f t="shared" si="0"/>
        <v>21050</v>
      </c>
      <c r="AJ9" s="17">
        <f t="shared" si="0"/>
        <v>128961</v>
      </c>
      <c r="AK9" s="44">
        <f t="shared" si="0"/>
        <v>175</v>
      </c>
      <c r="AL9" s="17">
        <f t="shared" si="0"/>
        <v>26948</v>
      </c>
      <c r="AM9" s="243">
        <v>22.7</v>
      </c>
      <c r="AN9" s="17">
        <f t="shared" ref="AN9:AS9" si="1">SUM(AN10:AN29)</f>
        <v>929822</v>
      </c>
      <c r="AO9" s="17">
        <f t="shared" si="1"/>
        <v>1228329</v>
      </c>
      <c r="AP9" s="17">
        <f t="shared" si="1"/>
        <v>209639</v>
      </c>
      <c r="AQ9" s="17">
        <f t="shared" si="1"/>
        <v>275636</v>
      </c>
      <c r="AR9" s="27">
        <f t="shared" si="1"/>
        <v>4980</v>
      </c>
      <c r="AS9" s="27">
        <f t="shared" si="1"/>
        <v>31172</v>
      </c>
      <c r="AT9" s="24">
        <v>13.5</v>
      </c>
      <c r="AU9" s="24">
        <v>9.5</v>
      </c>
      <c r="AV9" s="263">
        <f t="shared" ref="AV9:BE9" si="2">SUM(AV10:AV29)</f>
        <v>73</v>
      </c>
      <c r="AW9" s="264">
        <f t="shared" si="2"/>
        <v>2431</v>
      </c>
      <c r="AX9" s="265">
        <f t="shared" si="2"/>
        <v>2797791</v>
      </c>
      <c r="AY9" s="265">
        <f t="shared" si="2"/>
        <v>2844674</v>
      </c>
      <c r="AZ9" s="247">
        <f t="shared" si="2"/>
        <v>4337866982</v>
      </c>
      <c r="BA9" s="247">
        <f t="shared" si="2"/>
        <v>1321419</v>
      </c>
      <c r="BB9" s="168">
        <f t="shared" si="2"/>
        <v>447843</v>
      </c>
      <c r="BC9" s="168">
        <f t="shared" si="2"/>
        <v>529783</v>
      </c>
      <c r="BD9" s="168">
        <f t="shared" si="2"/>
        <v>215055</v>
      </c>
      <c r="BE9" s="213">
        <f t="shared" si="2"/>
        <v>500338</v>
      </c>
      <c r="BF9" s="168">
        <v>694321</v>
      </c>
      <c r="BG9" s="168">
        <v>34431</v>
      </c>
      <c r="BH9" s="51"/>
      <c r="BI9" s="17">
        <f t="shared" ref="BI9:BO9" si="3">SUM(BI10:BI29)</f>
        <v>2853489</v>
      </c>
      <c r="BJ9" s="17">
        <f t="shared" si="3"/>
        <v>2792392</v>
      </c>
      <c r="BK9" s="17">
        <f t="shared" si="3"/>
        <v>2757005</v>
      </c>
      <c r="BL9" s="17">
        <f t="shared" si="3"/>
        <v>2682782</v>
      </c>
      <c r="BM9" s="17">
        <f t="shared" si="3"/>
        <v>421247</v>
      </c>
      <c r="BN9" s="17">
        <f t="shared" si="3"/>
        <v>408110</v>
      </c>
      <c r="BO9" s="17">
        <f t="shared" si="3"/>
        <v>117599</v>
      </c>
    </row>
    <row r="10" spans="1:67">
      <c r="A10" s="3">
        <v>50201</v>
      </c>
      <c r="B10" s="161" t="s">
        <v>131</v>
      </c>
      <c r="C10" s="263">
        <v>7.9</v>
      </c>
      <c r="D10" s="17">
        <v>89</v>
      </c>
      <c r="E10" s="17">
        <v>550</v>
      </c>
      <c r="F10" s="17">
        <v>3092</v>
      </c>
      <c r="G10" s="17">
        <v>277</v>
      </c>
      <c r="H10" s="17">
        <v>199</v>
      </c>
      <c r="I10" s="17">
        <v>80000000</v>
      </c>
      <c r="J10" s="44">
        <v>25</v>
      </c>
      <c r="K10" s="44">
        <v>25000</v>
      </c>
      <c r="L10" s="17">
        <v>4444000</v>
      </c>
      <c r="M10" s="17">
        <v>84345</v>
      </c>
      <c r="N10" s="17">
        <v>163787</v>
      </c>
      <c r="O10" s="17">
        <v>106533</v>
      </c>
      <c r="P10" s="17">
        <v>265685</v>
      </c>
      <c r="Q10" s="26">
        <v>161800</v>
      </c>
      <c r="R10" s="26">
        <v>292133</v>
      </c>
      <c r="S10" s="26">
        <v>24038</v>
      </c>
      <c r="T10" s="17">
        <v>297458</v>
      </c>
      <c r="U10" s="17">
        <v>321</v>
      </c>
      <c r="V10" s="17">
        <v>199</v>
      </c>
      <c r="W10" s="17">
        <v>2500</v>
      </c>
      <c r="X10" s="18">
        <v>4444</v>
      </c>
      <c r="Y10" s="17">
        <v>119</v>
      </c>
      <c r="Z10" s="26">
        <v>66</v>
      </c>
      <c r="AA10" s="26">
        <v>94040</v>
      </c>
      <c r="AB10" s="26">
        <v>100</v>
      </c>
      <c r="AC10" s="26">
        <v>55555</v>
      </c>
      <c r="AD10" s="26">
        <v>25</v>
      </c>
      <c r="AE10" s="26">
        <v>18444</v>
      </c>
      <c r="AF10" s="26">
        <v>6</v>
      </c>
      <c r="AG10" s="17">
        <v>2</v>
      </c>
      <c r="AH10" s="17">
        <v>66666</v>
      </c>
      <c r="AI10" s="17">
        <v>5555</v>
      </c>
      <c r="AJ10" s="17">
        <v>35999</v>
      </c>
      <c r="AK10" s="44">
        <v>52</v>
      </c>
      <c r="AL10" s="17">
        <v>5234</v>
      </c>
      <c r="AM10" s="243">
        <v>22.2</v>
      </c>
      <c r="AN10" s="17">
        <v>293485</v>
      </c>
      <c r="AO10" s="17">
        <v>382573</v>
      </c>
      <c r="AP10" s="17">
        <v>69899</v>
      </c>
      <c r="AQ10" s="17">
        <v>85123</v>
      </c>
      <c r="AR10" s="27">
        <v>1444</v>
      </c>
      <c r="AS10" s="27">
        <v>8543</v>
      </c>
      <c r="AT10" s="24">
        <v>20.8</v>
      </c>
      <c r="AU10" s="24">
        <v>10</v>
      </c>
      <c r="AV10" s="263">
        <v>31</v>
      </c>
      <c r="AW10" s="264">
        <v>696</v>
      </c>
      <c r="AX10" s="264">
        <v>871232</v>
      </c>
      <c r="AY10" s="265">
        <v>914582</v>
      </c>
      <c r="AZ10" s="246">
        <v>1454289043</v>
      </c>
      <c r="BA10" s="246">
        <v>415374</v>
      </c>
      <c r="BB10" s="168">
        <v>128995</v>
      </c>
      <c r="BC10" s="168">
        <v>149493</v>
      </c>
      <c r="BD10" s="168">
        <v>53333</v>
      </c>
      <c r="BE10" s="213">
        <v>131876</v>
      </c>
      <c r="BF10" s="168">
        <v>203586</v>
      </c>
      <c r="BG10" s="168">
        <v>10234</v>
      </c>
      <c r="BH10" s="51"/>
      <c r="BI10" s="17">
        <v>888888</v>
      </c>
      <c r="BJ10" s="17">
        <v>878781</v>
      </c>
      <c r="BK10" s="17">
        <v>876543</v>
      </c>
      <c r="BL10" s="17">
        <v>840000</v>
      </c>
      <c r="BM10" s="17">
        <v>101101</v>
      </c>
      <c r="BN10" s="17">
        <v>99999</v>
      </c>
      <c r="BO10" s="17">
        <v>32000</v>
      </c>
    </row>
    <row r="11" spans="1:67">
      <c r="A11" s="3">
        <v>50202</v>
      </c>
      <c r="B11" s="12" t="s">
        <v>132</v>
      </c>
      <c r="C11" s="263">
        <v>14.8</v>
      </c>
      <c r="D11" s="17">
        <v>88</v>
      </c>
      <c r="E11" s="17">
        <v>531</v>
      </c>
      <c r="F11" s="17">
        <v>3456</v>
      </c>
      <c r="G11" s="17">
        <v>333</v>
      </c>
      <c r="H11" s="17">
        <v>222</v>
      </c>
      <c r="I11" s="17">
        <v>100000000</v>
      </c>
      <c r="J11" s="44">
        <v>26</v>
      </c>
      <c r="K11" s="44">
        <v>30123</v>
      </c>
      <c r="L11" s="17">
        <v>8000176</v>
      </c>
      <c r="M11" s="17">
        <v>89186</v>
      </c>
      <c r="N11" s="17">
        <v>173984</v>
      </c>
      <c r="O11" s="17">
        <v>126015</v>
      </c>
      <c r="P11" s="17">
        <v>285800</v>
      </c>
      <c r="Q11" s="26">
        <v>190545</v>
      </c>
      <c r="R11" s="26">
        <v>314552</v>
      </c>
      <c r="S11" s="26">
        <v>28510</v>
      </c>
      <c r="T11" s="17">
        <v>320386</v>
      </c>
      <c r="U11" s="17">
        <v>444</v>
      </c>
      <c r="V11" s="17">
        <v>155</v>
      </c>
      <c r="W11" s="17">
        <v>2000</v>
      </c>
      <c r="X11" s="18">
        <v>3333</v>
      </c>
      <c r="Y11" s="17">
        <v>159</v>
      </c>
      <c r="Z11" s="26">
        <v>88</v>
      </c>
      <c r="AA11" s="26">
        <v>84883</v>
      </c>
      <c r="AB11" s="26">
        <v>80</v>
      </c>
      <c r="AC11" s="26">
        <v>50000</v>
      </c>
      <c r="AD11" s="26">
        <v>41</v>
      </c>
      <c r="AE11" s="26">
        <v>15333</v>
      </c>
      <c r="AF11" s="26">
        <v>6</v>
      </c>
      <c r="AG11" s="17">
        <v>2</v>
      </c>
      <c r="AH11" s="17">
        <v>56789</v>
      </c>
      <c r="AI11" s="17">
        <v>4021</v>
      </c>
      <c r="AJ11" s="17">
        <v>28482</v>
      </c>
      <c r="AK11" s="44">
        <v>39</v>
      </c>
      <c r="AL11" s="17">
        <v>4974</v>
      </c>
      <c r="AM11" s="243">
        <v>23.4</v>
      </c>
      <c r="AN11" s="17">
        <v>198477</v>
      </c>
      <c r="AO11" s="17">
        <v>268239</v>
      </c>
      <c r="AP11" s="17">
        <v>42344</v>
      </c>
      <c r="AQ11" s="17">
        <v>60038</v>
      </c>
      <c r="AR11" s="27">
        <v>1200</v>
      </c>
      <c r="AS11" s="27">
        <v>7859</v>
      </c>
      <c r="AT11" s="24">
        <v>17.899999999999999</v>
      </c>
      <c r="AU11" s="24">
        <v>9.1</v>
      </c>
      <c r="AV11" s="263">
        <v>20</v>
      </c>
      <c r="AW11" s="264">
        <v>699</v>
      </c>
      <c r="AX11" s="264">
        <v>612943</v>
      </c>
      <c r="AY11" s="265">
        <v>620392</v>
      </c>
      <c r="AZ11" s="246">
        <v>964375342</v>
      </c>
      <c r="BA11" s="246">
        <v>283476</v>
      </c>
      <c r="BB11" s="168">
        <v>98413</v>
      </c>
      <c r="BC11" s="168">
        <v>108735</v>
      </c>
      <c r="BD11" s="168">
        <v>64444</v>
      </c>
      <c r="BE11" s="213">
        <v>144444</v>
      </c>
      <c r="BF11" s="168">
        <v>139284</v>
      </c>
      <c r="BG11" s="168">
        <v>7234</v>
      </c>
      <c r="BH11" s="51"/>
      <c r="BI11" s="17">
        <v>624624</v>
      </c>
      <c r="BJ11" s="17">
        <v>599999</v>
      </c>
      <c r="BK11" s="17">
        <v>583197</v>
      </c>
      <c r="BL11" s="17">
        <v>567890</v>
      </c>
      <c r="BM11" s="17">
        <v>128888</v>
      </c>
      <c r="BN11" s="17">
        <v>123456</v>
      </c>
      <c r="BO11" s="17">
        <v>29266</v>
      </c>
    </row>
    <row r="12" spans="1:67">
      <c r="A12" s="3">
        <v>50203</v>
      </c>
      <c r="B12" s="12" t="s">
        <v>133</v>
      </c>
      <c r="C12" s="263">
        <v>12.2</v>
      </c>
      <c r="D12" s="17">
        <v>18</v>
      </c>
      <c r="E12" s="17">
        <v>165</v>
      </c>
      <c r="F12" s="17">
        <v>1234</v>
      </c>
      <c r="G12" s="17">
        <v>80</v>
      </c>
      <c r="H12" s="17">
        <v>61</v>
      </c>
      <c r="I12" s="17">
        <v>25000000</v>
      </c>
      <c r="J12" s="44">
        <v>10</v>
      </c>
      <c r="K12" s="44">
        <v>7187</v>
      </c>
      <c r="L12" s="17">
        <v>1654321</v>
      </c>
      <c r="M12" s="17">
        <v>25934</v>
      </c>
      <c r="N12" s="17">
        <v>48789</v>
      </c>
      <c r="O12" s="17">
        <v>30535</v>
      </c>
      <c r="P12" s="17">
        <v>79999</v>
      </c>
      <c r="Q12" s="26">
        <v>47228</v>
      </c>
      <c r="R12" s="26">
        <v>78412</v>
      </c>
      <c r="S12" s="26">
        <v>6043</v>
      </c>
      <c r="T12" s="17">
        <v>79578</v>
      </c>
      <c r="U12" s="17">
        <v>90</v>
      </c>
      <c r="V12" s="17">
        <v>55</v>
      </c>
      <c r="W12" s="17">
        <v>876</v>
      </c>
      <c r="X12" s="29">
        <v>1414</v>
      </c>
      <c r="Y12" s="17">
        <v>40</v>
      </c>
      <c r="Z12" s="26">
        <v>19</v>
      </c>
      <c r="AA12" s="26">
        <v>23700</v>
      </c>
      <c r="AB12" s="26">
        <v>20</v>
      </c>
      <c r="AC12" s="26">
        <v>12121</v>
      </c>
      <c r="AD12" s="26">
        <v>11</v>
      </c>
      <c r="AE12" s="26">
        <v>3500</v>
      </c>
      <c r="AF12" s="26">
        <v>3</v>
      </c>
      <c r="AG12" s="17">
        <v>1</v>
      </c>
      <c r="AH12" s="17">
        <v>17777</v>
      </c>
      <c r="AI12" s="17">
        <v>1111</v>
      </c>
      <c r="AJ12" s="17">
        <v>8888</v>
      </c>
      <c r="AK12" s="44">
        <v>10</v>
      </c>
      <c r="AL12" s="17">
        <v>2222</v>
      </c>
      <c r="AM12" s="243">
        <v>21.9</v>
      </c>
      <c r="AN12" s="17">
        <v>76498</v>
      </c>
      <c r="AO12" s="17">
        <v>101485</v>
      </c>
      <c r="AP12" s="17">
        <v>18045</v>
      </c>
      <c r="AQ12" s="17">
        <v>23594</v>
      </c>
      <c r="AR12" s="27">
        <v>400</v>
      </c>
      <c r="AS12" s="27">
        <v>2424</v>
      </c>
      <c r="AT12" s="24">
        <v>8.3000000000000007</v>
      </c>
      <c r="AU12" s="24">
        <v>15</v>
      </c>
      <c r="AV12" s="263">
        <v>5</v>
      </c>
      <c r="AW12" s="264">
        <v>202</v>
      </c>
      <c r="AX12" s="264">
        <v>229440</v>
      </c>
      <c r="AY12" s="265">
        <v>236839</v>
      </c>
      <c r="AZ12" s="246">
        <v>351123332</v>
      </c>
      <c r="BA12" s="246">
        <v>109583</v>
      </c>
      <c r="BB12" s="17">
        <v>33000</v>
      </c>
      <c r="BC12" s="17">
        <v>40000</v>
      </c>
      <c r="BD12" s="17">
        <v>14598</v>
      </c>
      <c r="BE12" s="214">
        <v>34567</v>
      </c>
      <c r="BF12" s="168">
        <v>53745</v>
      </c>
      <c r="BG12" s="168">
        <v>2547</v>
      </c>
      <c r="BH12" s="51"/>
      <c r="BI12" s="17">
        <v>234567</v>
      </c>
      <c r="BJ12" s="17">
        <v>231231</v>
      </c>
      <c r="BK12" s="17">
        <v>234567</v>
      </c>
      <c r="BL12" s="17">
        <v>232323</v>
      </c>
      <c r="BM12" s="17">
        <v>26666</v>
      </c>
      <c r="BN12" s="17">
        <v>25555</v>
      </c>
      <c r="BO12" s="17">
        <v>8080</v>
      </c>
    </row>
    <row r="13" spans="1:67">
      <c r="A13" s="3">
        <v>50205</v>
      </c>
      <c r="B13" s="12" t="s">
        <v>134</v>
      </c>
      <c r="C13" s="263">
        <v>16.8</v>
      </c>
      <c r="D13" s="17">
        <v>11</v>
      </c>
      <c r="E13" s="17">
        <v>30</v>
      </c>
      <c r="F13" s="17">
        <v>400</v>
      </c>
      <c r="G13" s="17">
        <v>41</v>
      </c>
      <c r="H13" s="17">
        <v>14</v>
      </c>
      <c r="I13" s="17">
        <v>6000000</v>
      </c>
      <c r="J13" s="44">
        <v>2</v>
      </c>
      <c r="K13" s="44">
        <v>825</v>
      </c>
      <c r="L13" s="17">
        <v>889555</v>
      </c>
      <c r="M13" s="17">
        <v>5789</v>
      </c>
      <c r="N13" s="17">
        <v>11562</v>
      </c>
      <c r="O13" s="17">
        <v>4999</v>
      </c>
      <c r="P13" s="17">
        <v>18888</v>
      </c>
      <c r="Q13" s="26">
        <v>8901</v>
      </c>
      <c r="R13" s="26">
        <v>18857</v>
      </c>
      <c r="S13" s="26">
        <v>979</v>
      </c>
      <c r="T13" s="17">
        <v>19258</v>
      </c>
      <c r="U13" s="17">
        <v>22</v>
      </c>
      <c r="V13" s="17">
        <v>10</v>
      </c>
      <c r="W13" s="17">
        <v>321</v>
      </c>
      <c r="X13" s="29">
        <v>246</v>
      </c>
      <c r="Y13" s="17">
        <v>16</v>
      </c>
      <c r="Z13" s="26">
        <v>3</v>
      </c>
      <c r="AA13" s="26">
        <v>3942</v>
      </c>
      <c r="AB13" s="26">
        <v>5</v>
      </c>
      <c r="AC13" s="26">
        <v>1555</v>
      </c>
      <c r="AD13" s="26">
        <v>4</v>
      </c>
      <c r="AE13" s="26">
        <v>400</v>
      </c>
      <c r="AF13" s="26">
        <v>0</v>
      </c>
      <c r="AG13" s="17">
        <v>1</v>
      </c>
      <c r="AH13" s="17">
        <v>3000</v>
      </c>
      <c r="AI13" s="17">
        <v>300</v>
      </c>
      <c r="AJ13" s="17">
        <v>1234</v>
      </c>
      <c r="AK13" s="44">
        <v>2</v>
      </c>
      <c r="AL13" s="17">
        <v>355</v>
      </c>
      <c r="AM13" s="243">
        <v>19.399999999999999</v>
      </c>
      <c r="AN13" s="17">
        <v>15783</v>
      </c>
      <c r="AO13" s="17">
        <v>20148</v>
      </c>
      <c r="AP13" s="17">
        <v>4186</v>
      </c>
      <c r="AQ13" s="17">
        <v>4439</v>
      </c>
      <c r="AR13" s="27">
        <v>119</v>
      </c>
      <c r="AS13" s="27">
        <v>666</v>
      </c>
      <c r="AT13" s="24">
        <v>6.3</v>
      </c>
      <c r="AU13" s="24">
        <v>25</v>
      </c>
      <c r="AV13" s="263">
        <v>2</v>
      </c>
      <c r="AW13" s="264">
        <v>49</v>
      </c>
      <c r="AX13" s="264">
        <v>45810</v>
      </c>
      <c r="AY13" s="265">
        <v>45391</v>
      </c>
      <c r="AZ13" s="246">
        <v>70106860</v>
      </c>
      <c r="BA13" s="246">
        <v>21763</v>
      </c>
      <c r="BB13" s="17">
        <v>5321</v>
      </c>
      <c r="BC13" s="17">
        <v>6543</v>
      </c>
      <c r="BD13" s="17">
        <v>2727</v>
      </c>
      <c r="BE13" s="214">
        <v>6420</v>
      </c>
      <c r="BF13" s="168">
        <v>10549</v>
      </c>
      <c r="BG13" s="168">
        <v>681</v>
      </c>
      <c r="BH13" s="51"/>
      <c r="BI13" s="17">
        <v>46802</v>
      </c>
      <c r="BJ13" s="17">
        <v>45678</v>
      </c>
      <c r="BK13" s="17">
        <v>44444</v>
      </c>
      <c r="BL13" s="17">
        <v>43042</v>
      </c>
      <c r="BM13" s="17">
        <v>3199</v>
      </c>
      <c r="BN13" s="17">
        <v>3000</v>
      </c>
      <c r="BO13" s="17">
        <v>777</v>
      </c>
    </row>
    <row r="14" spans="1:67">
      <c r="A14" s="3">
        <v>50206</v>
      </c>
      <c r="B14" s="12" t="s">
        <v>135</v>
      </c>
      <c r="C14" s="263">
        <v>13.9</v>
      </c>
      <c r="D14" s="17">
        <v>29</v>
      </c>
      <c r="E14" s="17">
        <v>100</v>
      </c>
      <c r="F14" s="17">
        <v>789</v>
      </c>
      <c r="G14" s="17">
        <v>47</v>
      </c>
      <c r="H14" s="17">
        <v>36</v>
      </c>
      <c r="I14" s="17">
        <v>2000000</v>
      </c>
      <c r="J14" s="44">
        <v>5</v>
      </c>
      <c r="K14" s="44">
        <v>4123</v>
      </c>
      <c r="L14" s="17">
        <v>555136</v>
      </c>
      <c r="M14" s="17">
        <v>15459</v>
      </c>
      <c r="N14" s="17">
        <v>30476</v>
      </c>
      <c r="O14" s="17">
        <v>17000</v>
      </c>
      <c r="P14" s="17">
        <v>49166</v>
      </c>
      <c r="Q14" s="26">
        <v>25668</v>
      </c>
      <c r="R14" s="26">
        <v>45378</v>
      </c>
      <c r="S14" s="26">
        <v>3350</v>
      </c>
      <c r="T14" s="17">
        <v>46725</v>
      </c>
      <c r="U14" s="17">
        <v>40</v>
      </c>
      <c r="V14" s="17">
        <v>20</v>
      </c>
      <c r="W14" s="17">
        <v>444</v>
      </c>
      <c r="X14" s="29">
        <v>300</v>
      </c>
      <c r="Y14" s="17">
        <v>28</v>
      </c>
      <c r="Z14" s="26">
        <v>6</v>
      </c>
      <c r="AA14" s="26">
        <v>16202</v>
      </c>
      <c r="AB14" s="26">
        <v>7</v>
      </c>
      <c r="AC14" s="26">
        <v>9000</v>
      </c>
      <c r="AD14" s="26">
        <v>11</v>
      </c>
      <c r="AE14" s="26">
        <v>2092</v>
      </c>
      <c r="AF14" s="26">
        <v>0</v>
      </c>
      <c r="AG14" s="17">
        <v>1</v>
      </c>
      <c r="AH14" s="17">
        <v>11111</v>
      </c>
      <c r="AI14" s="17">
        <v>999</v>
      </c>
      <c r="AJ14" s="17">
        <v>5876</v>
      </c>
      <c r="AK14" s="44">
        <v>20</v>
      </c>
      <c r="AL14" s="17">
        <v>1818</v>
      </c>
      <c r="AM14" s="243">
        <v>27.7</v>
      </c>
      <c r="AN14" s="17">
        <v>34982</v>
      </c>
      <c r="AO14" s="17">
        <v>47729</v>
      </c>
      <c r="AP14" s="17">
        <v>8544</v>
      </c>
      <c r="AQ14" s="17">
        <v>10529</v>
      </c>
      <c r="AR14" s="27">
        <v>222</v>
      </c>
      <c r="AS14" s="27">
        <v>1717</v>
      </c>
      <c r="AT14" s="24">
        <v>12</v>
      </c>
      <c r="AU14" s="24">
        <v>24.2</v>
      </c>
      <c r="AV14" s="263">
        <v>0</v>
      </c>
      <c r="AW14" s="264">
        <v>99</v>
      </c>
      <c r="AX14" s="264">
        <v>109123</v>
      </c>
      <c r="AY14" s="265">
        <v>105842</v>
      </c>
      <c r="AZ14" s="246">
        <v>187138906</v>
      </c>
      <c r="BA14" s="246">
        <v>51834</v>
      </c>
      <c r="BB14" s="17">
        <v>17233</v>
      </c>
      <c r="BC14" s="17">
        <v>21070</v>
      </c>
      <c r="BD14" s="17">
        <v>8765</v>
      </c>
      <c r="BE14" s="214">
        <v>19999</v>
      </c>
      <c r="BF14" s="168">
        <v>25483</v>
      </c>
      <c r="BG14" s="168">
        <v>1513</v>
      </c>
      <c r="BH14" s="51"/>
      <c r="BI14" s="17">
        <v>111111</v>
      </c>
      <c r="BJ14" s="17">
        <v>109345</v>
      </c>
      <c r="BK14" s="17">
        <v>108765</v>
      </c>
      <c r="BL14" s="17">
        <v>100952</v>
      </c>
      <c r="BM14" s="17">
        <v>18031</v>
      </c>
      <c r="BN14" s="17">
        <v>16999</v>
      </c>
      <c r="BO14" s="17">
        <v>4999</v>
      </c>
    </row>
    <row r="15" spans="1:67">
      <c r="A15" s="3">
        <v>50207</v>
      </c>
      <c r="B15" s="12" t="s">
        <v>136</v>
      </c>
      <c r="C15" s="263">
        <v>9.6999999999999993</v>
      </c>
      <c r="D15" s="17">
        <v>16</v>
      </c>
      <c r="E15" s="17">
        <v>85</v>
      </c>
      <c r="F15" s="17">
        <v>654</v>
      </c>
      <c r="G15" s="17">
        <v>42</v>
      </c>
      <c r="H15" s="17">
        <v>44</v>
      </c>
      <c r="I15" s="17">
        <v>150950000</v>
      </c>
      <c r="J15" s="44">
        <v>4</v>
      </c>
      <c r="K15" s="44">
        <v>5123</v>
      </c>
      <c r="L15" s="17">
        <v>999999</v>
      </c>
      <c r="M15" s="17">
        <v>14823</v>
      </c>
      <c r="N15" s="17">
        <v>28109</v>
      </c>
      <c r="O15" s="17">
        <v>22950</v>
      </c>
      <c r="P15" s="17">
        <v>45259</v>
      </c>
      <c r="Q15" s="26">
        <v>38448</v>
      </c>
      <c r="R15" s="26">
        <v>46973</v>
      </c>
      <c r="S15" s="26">
        <v>4820</v>
      </c>
      <c r="T15" s="17">
        <v>48081</v>
      </c>
      <c r="U15" s="17">
        <v>140</v>
      </c>
      <c r="V15" s="17">
        <v>20</v>
      </c>
      <c r="W15" s="17">
        <v>700</v>
      </c>
      <c r="X15" s="29">
        <v>555</v>
      </c>
      <c r="Y15" s="17">
        <v>29</v>
      </c>
      <c r="Z15" s="26">
        <v>8</v>
      </c>
      <c r="AA15" s="26">
        <v>20334</v>
      </c>
      <c r="AB15" s="26">
        <v>7</v>
      </c>
      <c r="AC15" s="26">
        <v>11111</v>
      </c>
      <c r="AD15" s="26">
        <v>8</v>
      </c>
      <c r="AE15" s="26">
        <v>2700</v>
      </c>
      <c r="AF15" s="26">
        <v>0</v>
      </c>
      <c r="AG15" s="17">
        <v>1</v>
      </c>
      <c r="AH15" s="17">
        <v>14141</v>
      </c>
      <c r="AI15" s="17">
        <v>1444</v>
      </c>
      <c r="AJ15" s="17">
        <v>6999</v>
      </c>
      <c r="AK15" s="44">
        <v>13</v>
      </c>
      <c r="AL15" s="17">
        <v>1409</v>
      </c>
      <c r="AM15" s="243">
        <v>20.9</v>
      </c>
      <c r="AN15" s="17">
        <v>43789</v>
      </c>
      <c r="AO15" s="17">
        <v>57391</v>
      </c>
      <c r="AP15" s="17">
        <v>8604</v>
      </c>
      <c r="AQ15" s="17">
        <v>12485</v>
      </c>
      <c r="AR15" s="27">
        <v>246</v>
      </c>
      <c r="AS15" s="27">
        <v>1234</v>
      </c>
      <c r="AT15" s="24">
        <v>14.3</v>
      </c>
      <c r="AU15" s="24">
        <v>20</v>
      </c>
      <c r="AV15" s="263">
        <v>2</v>
      </c>
      <c r="AW15" s="264">
        <v>66</v>
      </c>
      <c r="AX15" s="264">
        <v>131482</v>
      </c>
      <c r="AY15" s="265">
        <v>126392</v>
      </c>
      <c r="AZ15" s="246">
        <v>175876027</v>
      </c>
      <c r="BA15" s="246">
        <v>58921</v>
      </c>
      <c r="BB15" s="17">
        <v>23456</v>
      </c>
      <c r="BC15" s="17">
        <v>29999</v>
      </c>
      <c r="BD15" s="17">
        <v>9944</v>
      </c>
      <c r="BE15" s="214">
        <v>21098</v>
      </c>
      <c r="BF15" s="168">
        <v>28765</v>
      </c>
      <c r="BG15" s="168">
        <v>1689</v>
      </c>
      <c r="BH15" s="51"/>
      <c r="BI15" s="17">
        <v>133333</v>
      </c>
      <c r="BJ15" s="17">
        <v>123456</v>
      </c>
      <c r="BK15" s="17">
        <v>121121</v>
      </c>
      <c r="BL15" s="17">
        <v>122961</v>
      </c>
      <c r="BM15" s="17">
        <v>20899</v>
      </c>
      <c r="BN15" s="17">
        <v>20444</v>
      </c>
      <c r="BO15" s="17">
        <v>5876</v>
      </c>
    </row>
    <row r="16" spans="1:67">
      <c r="A16" s="3">
        <v>50208</v>
      </c>
      <c r="B16" s="12" t="s">
        <v>137</v>
      </c>
      <c r="C16" s="263">
        <v>11.2</v>
      </c>
      <c r="D16" s="17">
        <v>8</v>
      </c>
      <c r="E16" s="17">
        <v>59</v>
      </c>
      <c r="F16" s="17">
        <v>600</v>
      </c>
      <c r="G16" s="17">
        <v>79</v>
      </c>
      <c r="H16" s="17">
        <v>22</v>
      </c>
      <c r="I16" s="17">
        <v>50460000</v>
      </c>
      <c r="J16" s="44">
        <v>3</v>
      </c>
      <c r="K16" s="44">
        <v>2070</v>
      </c>
      <c r="L16" s="17">
        <v>600224</v>
      </c>
      <c r="M16" s="17">
        <v>9482</v>
      </c>
      <c r="N16" s="17">
        <v>18563</v>
      </c>
      <c r="O16" s="17">
        <v>11999</v>
      </c>
      <c r="P16" s="17">
        <v>30000</v>
      </c>
      <c r="Q16" s="26">
        <v>22487</v>
      </c>
      <c r="R16" s="26">
        <v>28809</v>
      </c>
      <c r="S16" s="26">
        <v>1761</v>
      </c>
      <c r="T16" s="17">
        <v>29481</v>
      </c>
      <c r="U16" s="17">
        <v>58</v>
      </c>
      <c r="V16" s="17">
        <v>15</v>
      </c>
      <c r="W16" s="17">
        <v>500</v>
      </c>
      <c r="X16" s="29">
        <v>333</v>
      </c>
      <c r="Y16" s="17">
        <v>23</v>
      </c>
      <c r="Z16" s="26">
        <v>5</v>
      </c>
      <c r="AA16" s="26">
        <v>8222</v>
      </c>
      <c r="AB16" s="26">
        <v>6</v>
      </c>
      <c r="AC16" s="26">
        <v>4000</v>
      </c>
      <c r="AD16" s="26">
        <v>6</v>
      </c>
      <c r="AE16" s="26">
        <v>900</v>
      </c>
      <c r="AF16" s="26">
        <v>1</v>
      </c>
      <c r="AG16" s="17">
        <v>1</v>
      </c>
      <c r="AH16" s="17">
        <v>5555</v>
      </c>
      <c r="AI16" s="17">
        <v>444</v>
      </c>
      <c r="AJ16" s="17">
        <v>2626</v>
      </c>
      <c r="AK16" s="44">
        <v>0</v>
      </c>
      <c r="AL16" s="17">
        <v>801</v>
      </c>
      <c r="AM16" s="243">
        <v>18.8</v>
      </c>
      <c r="AN16" s="17">
        <v>25698</v>
      </c>
      <c r="AO16" s="17">
        <v>32876</v>
      </c>
      <c r="AP16" s="17">
        <v>6259</v>
      </c>
      <c r="AQ16" s="17">
        <v>7295</v>
      </c>
      <c r="AR16" s="27">
        <v>167</v>
      </c>
      <c r="AS16" s="27">
        <v>888</v>
      </c>
      <c r="AT16" s="24">
        <v>10.5</v>
      </c>
      <c r="AU16" s="24">
        <v>17.5</v>
      </c>
      <c r="AV16" s="263">
        <v>1</v>
      </c>
      <c r="AW16" s="264">
        <v>75</v>
      </c>
      <c r="AX16" s="264">
        <v>75193</v>
      </c>
      <c r="AY16" s="265">
        <v>78899</v>
      </c>
      <c r="AZ16" s="246">
        <v>97786660</v>
      </c>
      <c r="BA16" s="246">
        <v>35485</v>
      </c>
      <c r="BB16" s="17">
        <v>8218</v>
      </c>
      <c r="BC16" s="17">
        <v>10345</v>
      </c>
      <c r="BD16" s="17">
        <v>4567</v>
      </c>
      <c r="BE16" s="214">
        <v>11111</v>
      </c>
      <c r="BF16" s="168">
        <v>17652</v>
      </c>
      <c r="BG16" s="168">
        <v>861</v>
      </c>
      <c r="BH16" s="51"/>
      <c r="BI16" s="17">
        <v>76543</v>
      </c>
      <c r="BJ16" s="17">
        <v>75319</v>
      </c>
      <c r="BK16" s="17">
        <v>73197</v>
      </c>
      <c r="BL16" s="17">
        <v>69999</v>
      </c>
      <c r="BM16" s="17">
        <v>8128</v>
      </c>
      <c r="BN16" s="17">
        <v>7699</v>
      </c>
      <c r="BO16" s="17">
        <v>1999</v>
      </c>
    </row>
    <row r="17" spans="1:67">
      <c r="A17" s="3">
        <v>50209</v>
      </c>
      <c r="B17" s="12" t="s">
        <v>187</v>
      </c>
      <c r="C17" s="263">
        <v>9.6</v>
      </c>
      <c r="D17" s="17">
        <v>6</v>
      </c>
      <c r="E17" s="17">
        <v>35</v>
      </c>
      <c r="F17" s="17">
        <v>402</v>
      </c>
      <c r="G17" s="17">
        <v>38</v>
      </c>
      <c r="H17" s="17">
        <v>22</v>
      </c>
      <c r="I17" s="17">
        <v>0</v>
      </c>
      <c r="J17" s="44">
        <v>6</v>
      </c>
      <c r="K17" s="44">
        <v>3113</v>
      </c>
      <c r="L17" s="17">
        <v>1001299</v>
      </c>
      <c r="M17" s="17">
        <v>9456</v>
      </c>
      <c r="N17" s="17">
        <v>19098</v>
      </c>
      <c r="O17" s="17">
        <v>18888</v>
      </c>
      <c r="P17" s="17">
        <v>30947</v>
      </c>
      <c r="Q17" s="26">
        <v>26227</v>
      </c>
      <c r="R17" s="26">
        <v>32873</v>
      </c>
      <c r="S17" s="26">
        <v>3789</v>
      </c>
      <c r="T17" s="17">
        <v>33792</v>
      </c>
      <c r="U17" s="17">
        <v>100</v>
      </c>
      <c r="V17" s="17">
        <v>15</v>
      </c>
      <c r="W17" s="17">
        <v>842</v>
      </c>
      <c r="X17" s="29">
        <v>345</v>
      </c>
      <c r="Y17" s="17">
        <v>21</v>
      </c>
      <c r="Z17" s="26">
        <v>3</v>
      </c>
      <c r="AA17" s="26">
        <v>12238</v>
      </c>
      <c r="AB17" s="26">
        <v>5</v>
      </c>
      <c r="AC17" s="26">
        <v>8282</v>
      </c>
      <c r="AD17" s="26">
        <v>11</v>
      </c>
      <c r="AE17" s="26">
        <v>2330</v>
      </c>
      <c r="AF17" s="26">
        <v>2</v>
      </c>
      <c r="AG17" s="17">
        <v>1</v>
      </c>
      <c r="AH17" s="17">
        <v>9999</v>
      </c>
      <c r="AI17" s="17">
        <v>808</v>
      </c>
      <c r="AJ17" s="17">
        <v>5100</v>
      </c>
      <c r="AK17" s="44">
        <v>17</v>
      </c>
      <c r="AL17" s="17">
        <v>1717</v>
      </c>
      <c r="AM17" s="243">
        <v>25.5</v>
      </c>
      <c r="AN17" s="17">
        <v>34901</v>
      </c>
      <c r="AO17" s="17">
        <v>43434</v>
      </c>
      <c r="AP17" s="17">
        <v>6730</v>
      </c>
      <c r="AQ17" s="17">
        <v>9619</v>
      </c>
      <c r="AR17" s="27">
        <v>145</v>
      </c>
      <c r="AS17" s="27">
        <v>999</v>
      </c>
      <c r="AT17" s="24">
        <v>26.3</v>
      </c>
      <c r="AU17" s="24">
        <v>11.1</v>
      </c>
      <c r="AV17" s="263">
        <v>0</v>
      </c>
      <c r="AW17" s="264">
        <v>44</v>
      </c>
      <c r="AX17" s="264">
        <v>99124</v>
      </c>
      <c r="AY17" s="265">
        <v>97452</v>
      </c>
      <c r="AZ17" s="246">
        <v>113105891</v>
      </c>
      <c r="BA17" s="246">
        <v>47103</v>
      </c>
      <c r="BB17" s="17">
        <v>17900</v>
      </c>
      <c r="BC17" s="17">
        <v>22345</v>
      </c>
      <c r="BD17" s="17">
        <v>8642</v>
      </c>
      <c r="BE17" s="214">
        <v>18756</v>
      </c>
      <c r="BF17" s="168">
        <v>23232</v>
      </c>
      <c r="BG17" s="168">
        <v>972</v>
      </c>
      <c r="BH17" s="51"/>
      <c r="BI17" s="17">
        <v>101101</v>
      </c>
      <c r="BJ17" s="17">
        <v>100009</v>
      </c>
      <c r="BK17" s="17">
        <v>99999</v>
      </c>
      <c r="BL17" s="17">
        <v>98888</v>
      </c>
      <c r="BM17" s="17">
        <v>16180</v>
      </c>
      <c r="BN17" s="17">
        <v>15999</v>
      </c>
      <c r="BO17" s="17">
        <v>4567</v>
      </c>
    </row>
    <row r="18" spans="1:67">
      <c r="A18" s="3">
        <v>50210</v>
      </c>
      <c r="B18" s="12" t="s">
        <v>186</v>
      </c>
      <c r="C18" s="263">
        <v>12.9</v>
      </c>
      <c r="D18" s="17">
        <v>31</v>
      </c>
      <c r="E18" s="17">
        <v>169</v>
      </c>
      <c r="F18" s="17">
        <v>1234</v>
      </c>
      <c r="G18" s="17">
        <v>108</v>
      </c>
      <c r="H18" s="17">
        <v>100</v>
      </c>
      <c r="I18" s="17">
        <v>2876000</v>
      </c>
      <c r="J18" s="44">
        <v>5</v>
      </c>
      <c r="K18" s="44">
        <v>9876</v>
      </c>
      <c r="L18" s="17">
        <v>301234</v>
      </c>
      <c r="M18" s="17">
        <v>28472</v>
      </c>
      <c r="N18" s="17">
        <v>55321</v>
      </c>
      <c r="O18" s="17">
        <v>42210</v>
      </c>
      <c r="P18" s="17">
        <v>89000</v>
      </c>
      <c r="Q18" s="26">
        <v>66287</v>
      </c>
      <c r="R18" s="26">
        <v>92278</v>
      </c>
      <c r="S18" s="26">
        <v>10329</v>
      </c>
      <c r="T18" s="17">
        <v>93910</v>
      </c>
      <c r="U18" s="17">
        <v>120</v>
      </c>
      <c r="V18" s="17">
        <v>33</v>
      </c>
      <c r="W18" s="17">
        <v>800</v>
      </c>
      <c r="X18" s="29">
        <v>1555</v>
      </c>
      <c r="Y18" s="17">
        <v>47</v>
      </c>
      <c r="Z18" s="26">
        <v>19</v>
      </c>
      <c r="AA18" s="26">
        <v>33422</v>
      </c>
      <c r="AB18" s="26">
        <v>22</v>
      </c>
      <c r="AC18" s="26">
        <v>33333</v>
      </c>
      <c r="AD18" s="26">
        <v>14</v>
      </c>
      <c r="AE18" s="26">
        <v>5555</v>
      </c>
      <c r="AF18" s="26">
        <v>1</v>
      </c>
      <c r="AG18" s="17">
        <v>1</v>
      </c>
      <c r="AH18" s="17">
        <v>26289</v>
      </c>
      <c r="AI18" s="17">
        <v>2929</v>
      </c>
      <c r="AJ18" s="17">
        <v>13579</v>
      </c>
      <c r="AK18" s="44">
        <v>5</v>
      </c>
      <c r="AL18" s="17">
        <v>3636</v>
      </c>
      <c r="AM18" s="243">
        <v>22.4</v>
      </c>
      <c r="AN18" s="17">
        <v>75823</v>
      </c>
      <c r="AO18" s="17">
        <v>104891</v>
      </c>
      <c r="AP18" s="17">
        <v>17369</v>
      </c>
      <c r="AQ18" s="17">
        <v>23999</v>
      </c>
      <c r="AR18" s="27">
        <v>502</v>
      </c>
      <c r="AS18" s="27">
        <v>2929</v>
      </c>
      <c r="AT18" s="24">
        <v>12.1</v>
      </c>
      <c r="AU18" s="24">
        <v>9.1</v>
      </c>
      <c r="AV18" s="263">
        <v>5</v>
      </c>
      <c r="AW18" s="264">
        <v>222</v>
      </c>
      <c r="AX18" s="264">
        <v>237431</v>
      </c>
      <c r="AY18" s="265">
        <v>237104</v>
      </c>
      <c r="AZ18" s="246">
        <v>371217538</v>
      </c>
      <c r="BA18" s="246">
        <v>115938</v>
      </c>
      <c r="BB18" s="17">
        <v>44444</v>
      </c>
      <c r="BC18" s="17">
        <v>55555</v>
      </c>
      <c r="BD18" s="17">
        <v>17685</v>
      </c>
      <c r="BE18" s="214">
        <v>43210</v>
      </c>
      <c r="BF18" s="168">
        <v>56789</v>
      </c>
      <c r="BG18" s="168">
        <v>2745</v>
      </c>
      <c r="BH18" s="51"/>
      <c r="BI18" s="17">
        <v>242000</v>
      </c>
      <c r="BJ18" s="17">
        <v>243000</v>
      </c>
      <c r="BK18" s="17">
        <v>241234</v>
      </c>
      <c r="BL18" s="17">
        <v>240000</v>
      </c>
      <c r="BM18" s="17">
        <v>38546</v>
      </c>
      <c r="BN18" s="17">
        <v>37904</v>
      </c>
      <c r="BO18" s="17">
        <v>12345</v>
      </c>
    </row>
    <row r="19" spans="1:67">
      <c r="A19" s="3">
        <v>50211</v>
      </c>
      <c r="B19" s="12" t="s">
        <v>138</v>
      </c>
      <c r="C19" s="263">
        <v>21.7</v>
      </c>
      <c r="D19" s="17">
        <v>29</v>
      </c>
      <c r="E19" s="17">
        <v>98</v>
      </c>
      <c r="F19" s="17">
        <v>543</v>
      </c>
      <c r="G19" s="17">
        <v>51</v>
      </c>
      <c r="H19" s="17">
        <v>45</v>
      </c>
      <c r="I19" s="17">
        <v>2000000</v>
      </c>
      <c r="J19" s="44">
        <v>4</v>
      </c>
      <c r="K19" s="44">
        <v>6420</v>
      </c>
      <c r="L19" s="17">
        <v>1459606</v>
      </c>
      <c r="M19" s="17">
        <v>18400</v>
      </c>
      <c r="N19" s="17">
        <v>36872</v>
      </c>
      <c r="O19" s="17">
        <v>29809</v>
      </c>
      <c r="P19" s="17">
        <v>58531</v>
      </c>
      <c r="Q19" s="26">
        <v>44935</v>
      </c>
      <c r="R19" s="26">
        <v>58662</v>
      </c>
      <c r="S19" s="26">
        <v>6201</v>
      </c>
      <c r="T19" s="17">
        <v>59601</v>
      </c>
      <c r="U19" s="17">
        <v>130</v>
      </c>
      <c r="V19" s="17">
        <v>33</v>
      </c>
      <c r="W19" s="17">
        <v>1111</v>
      </c>
      <c r="X19" s="29">
        <v>909</v>
      </c>
      <c r="Y19" s="17">
        <v>39</v>
      </c>
      <c r="Z19" s="26">
        <v>12</v>
      </c>
      <c r="AA19" s="26">
        <v>24636</v>
      </c>
      <c r="AB19" s="26">
        <v>11</v>
      </c>
      <c r="AC19" s="26">
        <v>15151</v>
      </c>
      <c r="AD19" s="26">
        <v>12</v>
      </c>
      <c r="AE19" s="26">
        <v>3636</v>
      </c>
      <c r="AF19" s="26">
        <v>2</v>
      </c>
      <c r="AG19" s="17">
        <v>1</v>
      </c>
      <c r="AH19" s="17">
        <v>19999</v>
      </c>
      <c r="AI19" s="17">
        <v>1500</v>
      </c>
      <c r="AJ19" s="17">
        <v>9393</v>
      </c>
      <c r="AK19" s="44">
        <v>0</v>
      </c>
      <c r="AL19" s="17">
        <v>1999</v>
      </c>
      <c r="AM19" s="243">
        <v>22.4</v>
      </c>
      <c r="AN19" s="17">
        <v>57293</v>
      </c>
      <c r="AO19" s="17">
        <v>73456</v>
      </c>
      <c r="AP19" s="17">
        <v>11367</v>
      </c>
      <c r="AQ19" s="17">
        <v>17304</v>
      </c>
      <c r="AR19" s="27">
        <v>201</v>
      </c>
      <c r="AS19" s="27">
        <v>1515</v>
      </c>
      <c r="AT19" s="24">
        <v>20</v>
      </c>
      <c r="AU19" s="24">
        <v>15</v>
      </c>
      <c r="AV19" s="263">
        <v>2</v>
      </c>
      <c r="AW19" s="264">
        <v>135</v>
      </c>
      <c r="AX19" s="264">
        <v>167462</v>
      </c>
      <c r="AY19" s="265">
        <v>168502</v>
      </c>
      <c r="AZ19" s="246">
        <v>243491200</v>
      </c>
      <c r="BA19" s="246">
        <v>79405</v>
      </c>
      <c r="BB19" s="17">
        <v>31468</v>
      </c>
      <c r="BC19" s="17">
        <v>36545</v>
      </c>
      <c r="BD19" s="17">
        <v>13456</v>
      </c>
      <c r="BE19" s="214">
        <v>30775</v>
      </c>
      <c r="BF19" s="168">
        <v>38792</v>
      </c>
      <c r="BG19" s="168">
        <v>1953</v>
      </c>
      <c r="BH19" s="51"/>
      <c r="BI19" s="17">
        <v>170987</v>
      </c>
      <c r="BJ19" s="17">
        <v>167890</v>
      </c>
      <c r="BK19" s="17">
        <v>165432</v>
      </c>
      <c r="BL19" s="17">
        <v>164038</v>
      </c>
      <c r="BM19" s="17">
        <v>26657</v>
      </c>
      <c r="BN19" s="17">
        <v>25099</v>
      </c>
      <c r="BO19" s="17">
        <v>8123</v>
      </c>
    </row>
    <row r="20" spans="1:67">
      <c r="A20" s="3">
        <v>50303</v>
      </c>
      <c r="B20" s="12" t="s">
        <v>176</v>
      </c>
      <c r="C20" s="263">
        <v>6.9</v>
      </c>
      <c r="D20" s="17">
        <v>3</v>
      </c>
      <c r="E20" s="17">
        <v>3</v>
      </c>
      <c r="F20" s="17">
        <v>49</v>
      </c>
      <c r="G20" s="17">
        <v>15</v>
      </c>
      <c r="H20" s="17">
        <v>4</v>
      </c>
      <c r="I20" s="17">
        <v>20000000</v>
      </c>
      <c r="J20" s="44">
        <v>1</v>
      </c>
      <c r="K20" s="44">
        <v>250</v>
      </c>
      <c r="L20" s="17">
        <v>12681</v>
      </c>
      <c r="M20" s="17">
        <v>1159</v>
      </c>
      <c r="N20" s="17">
        <v>2209</v>
      </c>
      <c r="O20" s="17">
        <v>2192</v>
      </c>
      <c r="P20" s="17">
        <v>3447</v>
      </c>
      <c r="Q20" s="26">
        <v>3551</v>
      </c>
      <c r="R20" s="26">
        <v>3484</v>
      </c>
      <c r="S20" s="26">
        <v>281</v>
      </c>
      <c r="T20" s="17">
        <v>3512</v>
      </c>
      <c r="U20" s="17">
        <v>30</v>
      </c>
      <c r="V20" s="17">
        <v>4</v>
      </c>
      <c r="W20" s="17">
        <v>333</v>
      </c>
      <c r="X20" s="29">
        <v>20</v>
      </c>
      <c r="Y20" s="17">
        <v>6</v>
      </c>
      <c r="Z20" s="26">
        <v>1</v>
      </c>
      <c r="AA20" s="26">
        <v>811</v>
      </c>
      <c r="AB20" s="26">
        <v>2</v>
      </c>
      <c r="AC20" s="26">
        <v>499</v>
      </c>
      <c r="AD20" s="26">
        <v>1</v>
      </c>
      <c r="AE20" s="26">
        <v>100</v>
      </c>
      <c r="AF20" s="26">
        <v>0</v>
      </c>
      <c r="AG20" s="17">
        <v>0</v>
      </c>
      <c r="AH20" s="17">
        <v>600</v>
      </c>
      <c r="AI20" s="17">
        <v>44</v>
      </c>
      <c r="AJ20" s="17">
        <v>333</v>
      </c>
      <c r="AK20" s="44">
        <v>0</v>
      </c>
      <c r="AL20" s="17">
        <v>8</v>
      </c>
      <c r="AM20" s="243">
        <v>19.5</v>
      </c>
      <c r="AN20" s="17">
        <v>3376</v>
      </c>
      <c r="AO20" s="17">
        <v>4286</v>
      </c>
      <c r="AP20" s="17">
        <v>871</v>
      </c>
      <c r="AQ20" s="17">
        <v>930</v>
      </c>
      <c r="AR20" s="27">
        <v>13</v>
      </c>
      <c r="AS20" s="27">
        <v>77</v>
      </c>
      <c r="AT20" s="24">
        <v>8.3000000000000007</v>
      </c>
      <c r="AU20" s="24">
        <v>15.8</v>
      </c>
      <c r="AV20" s="263">
        <v>0</v>
      </c>
      <c r="AW20" s="264">
        <v>5</v>
      </c>
      <c r="AX20" s="264">
        <v>9820</v>
      </c>
      <c r="AY20" s="265">
        <v>9845</v>
      </c>
      <c r="AZ20" s="246">
        <v>13531452</v>
      </c>
      <c r="BA20" s="246">
        <v>4629</v>
      </c>
      <c r="BB20" s="17">
        <v>1000</v>
      </c>
      <c r="BC20" s="17">
        <v>1234</v>
      </c>
      <c r="BD20" s="17">
        <v>500</v>
      </c>
      <c r="BE20" s="214">
        <v>1111</v>
      </c>
      <c r="BF20" s="168">
        <v>2222</v>
      </c>
      <c r="BG20" s="168">
        <v>82</v>
      </c>
      <c r="BH20" s="51"/>
      <c r="BI20" s="17">
        <v>9999</v>
      </c>
      <c r="BJ20" s="17">
        <v>9876</v>
      </c>
      <c r="BK20" s="17">
        <v>9765</v>
      </c>
      <c r="BL20" s="17">
        <v>9321</v>
      </c>
      <c r="BM20" s="17">
        <v>999</v>
      </c>
      <c r="BN20" s="17">
        <v>963</v>
      </c>
      <c r="BO20" s="17">
        <v>222</v>
      </c>
    </row>
    <row r="21" spans="1:67">
      <c r="A21" s="3">
        <v>50304</v>
      </c>
      <c r="B21" s="12" t="s">
        <v>177</v>
      </c>
      <c r="C21" s="263">
        <v>49.5</v>
      </c>
      <c r="D21" s="17">
        <v>2</v>
      </c>
      <c r="E21" s="17">
        <v>9</v>
      </c>
      <c r="F21" s="17">
        <v>49</v>
      </c>
      <c r="G21" s="17">
        <v>11</v>
      </c>
      <c r="H21" s="17">
        <v>1</v>
      </c>
      <c r="I21" s="17">
        <v>6560000</v>
      </c>
      <c r="J21" s="44">
        <v>0</v>
      </c>
      <c r="K21" s="44">
        <v>234</v>
      </c>
      <c r="L21" s="17">
        <v>87655</v>
      </c>
      <c r="M21" s="17">
        <v>938</v>
      </c>
      <c r="N21" s="17">
        <v>1872</v>
      </c>
      <c r="O21" s="17">
        <v>1555</v>
      </c>
      <c r="P21" s="17">
        <v>2999</v>
      </c>
      <c r="Q21" s="26">
        <v>2841</v>
      </c>
      <c r="R21" s="26">
        <v>2703</v>
      </c>
      <c r="S21" s="26">
        <v>263</v>
      </c>
      <c r="T21" s="17">
        <v>2710</v>
      </c>
      <c r="U21" s="17">
        <v>15</v>
      </c>
      <c r="V21" s="17">
        <v>2</v>
      </c>
      <c r="W21" s="17">
        <v>222</v>
      </c>
      <c r="X21" s="29">
        <v>19</v>
      </c>
      <c r="Y21" s="17">
        <v>3</v>
      </c>
      <c r="Z21" s="26">
        <v>0</v>
      </c>
      <c r="AA21" s="26">
        <v>545</v>
      </c>
      <c r="AB21" s="26">
        <v>0</v>
      </c>
      <c r="AC21" s="26">
        <v>333</v>
      </c>
      <c r="AD21" s="26">
        <v>1</v>
      </c>
      <c r="AE21" s="26">
        <v>80</v>
      </c>
      <c r="AF21" s="26">
        <v>0</v>
      </c>
      <c r="AG21" s="17">
        <v>0</v>
      </c>
      <c r="AH21" s="17">
        <v>477</v>
      </c>
      <c r="AI21" s="17">
        <v>20</v>
      </c>
      <c r="AJ21" s="17">
        <v>222</v>
      </c>
      <c r="AK21" s="44">
        <v>0</v>
      </c>
      <c r="AL21" s="17">
        <v>62</v>
      </c>
      <c r="AM21" s="243">
        <v>17.7</v>
      </c>
      <c r="AN21" s="17">
        <v>2387</v>
      </c>
      <c r="AO21" s="17">
        <v>3030</v>
      </c>
      <c r="AP21" s="17">
        <v>588</v>
      </c>
      <c r="AQ21" s="17">
        <v>666</v>
      </c>
      <c r="AR21" s="27">
        <v>12</v>
      </c>
      <c r="AS21" s="27">
        <v>88</v>
      </c>
      <c r="AT21" s="24">
        <v>0</v>
      </c>
      <c r="AU21" s="24">
        <v>20</v>
      </c>
      <c r="AV21" s="263">
        <v>0</v>
      </c>
      <c r="AW21" s="264">
        <v>3</v>
      </c>
      <c r="AX21" s="264">
        <v>6940</v>
      </c>
      <c r="AY21" s="265">
        <v>6682</v>
      </c>
      <c r="AZ21" s="246">
        <v>9035633</v>
      </c>
      <c r="BA21" s="246">
        <v>3359</v>
      </c>
      <c r="BB21" s="17">
        <v>854</v>
      </c>
      <c r="BC21" s="17">
        <v>1000</v>
      </c>
      <c r="BD21" s="17">
        <v>556</v>
      </c>
      <c r="BE21" s="214">
        <v>1234</v>
      </c>
      <c r="BF21" s="168">
        <v>1634</v>
      </c>
      <c r="BG21" s="168">
        <v>77</v>
      </c>
      <c r="BH21" s="51"/>
      <c r="BI21" s="17">
        <v>7100</v>
      </c>
      <c r="BJ21" s="17">
        <v>7001</v>
      </c>
      <c r="BK21" s="17">
        <v>6876</v>
      </c>
      <c r="BL21" s="17">
        <v>6666</v>
      </c>
      <c r="BM21" s="17">
        <v>788</v>
      </c>
      <c r="BN21" s="17">
        <v>700</v>
      </c>
      <c r="BO21" s="17">
        <v>166</v>
      </c>
    </row>
    <row r="22" spans="1:67">
      <c r="A22" s="3">
        <v>50305</v>
      </c>
      <c r="B22" s="12" t="s">
        <v>178</v>
      </c>
      <c r="C22" s="263">
        <v>56.8</v>
      </c>
      <c r="D22" s="17">
        <v>2</v>
      </c>
      <c r="E22" s="17">
        <v>10</v>
      </c>
      <c r="F22" s="17">
        <v>67</v>
      </c>
      <c r="G22" s="17">
        <v>15</v>
      </c>
      <c r="H22" s="17">
        <v>2</v>
      </c>
      <c r="I22" s="17">
        <v>10040000</v>
      </c>
      <c r="J22" s="44">
        <v>1</v>
      </c>
      <c r="K22" s="44">
        <v>246</v>
      </c>
      <c r="L22" s="17">
        <v>0</v>
      </c>
      <c r="M22" s="17">
        <v>1309</v>
      </c>
      <c r="N22" s="17">
        <v>2501</v>
      </c>
      <c r="O22" s="17">
        <v>1777</v>
      </c>
      <c r="P22" s="17">
        <v>3987</v>
      </c>
      <c r="Q22" s="26">
        <v>1999</v>
      </c>
      <c r="R22" s="26">
        <v>3777</v>
      </c>
      <c r="S22" s="26">
        <v>175</v>
      </c>
      <c r="T22" s="17">
        <v>3860</v>
      </c>
      <c r="U22" s="17">
        <v>10</v>
      </c>
      <c r="V22" s="17">
        <v>1</v>
      </c>
      <c r="W22" s="17">
        <v>246</v>
      </c>
      <c r="X22" s="29">
        <v>16</v>
      </c>
      <c r="Y22" s="17">
        <v>6</v>
      </c>
      <c r="Z22" s="26">
        <v>1</v>
      </c>
      <c r="AA22" s="26">
        <v>666</v>
      </c>
      <c r="AB22" s="26">
        <v>0</v>
      </c>
      <c r="AC22" s="26">
        <v>321</v>
      </c>
      <c r="AD22" s="26">
        <v>0</v>
      </c>
      <c r="AE22" s="26">
        <v>60</v>
      </c>
      <c r="AF22" s="26">
        <v>0</v>
      </c>
      <c r="AG22" s="17">
        <v>0</v>
      </c>
      <c r="AH22" s="17">
        <v>414</v>
      </c>
      <c r="AI22" s="17">
        <v>35</v>
      </c>
      <c r="AJ22" s="17">
        <v>246</v>
      </c>
      <c r="AK22" s="44">
        <v>0</v>
      </c>
      <c r="AL22" s="17">
        <v>5</v>
      </c>
      <c r="AM22" s="243">
        <v>16.5</v>
      </c>
      <c r="AN22" s="17">
        <v>3168</v>
      </c>
      <c r="AO22" s="17">
        <v>3829</v>
      </c>
      <c r="AP22" s="17">
        <v>796</v>
      </c>
      <c r="AQ22" s="17">
        <v>888</v>
      </c>
      <c r="AR22" s="27">
        <v>10</v>
      </c>
      <c r="AS22" s="27">
        <v>90</v>
      </c>
      <c r="AT22" s="24">
        <v>8.3000000000000007</v>
      </c>
      <c r="AU22" s="24">
        <v>8.3000000000000007</v>
      </c>
      <c r="AV22" s="263">
        <v>0</v>
      </c>
      <c r="AW22" s="264">
        <v>8</v>
      </c>
      <c r="AX22" s="264">
        <v>8719</v>
      </c>
      <c r="AY22" s="265">
        <v>8592</v>
      </c>
      <c r="AZ22" s="246">
        <v>9165631</v>
      </c>
      <c r="BA22" s="246">
        <v>4169</v>
      </c>
      <c r="BB22" s="17">
        <v>950</v>
      </c>
      <c r="BC22" s="17">
        <v>1234</v>
      </c>
      <c r="BD22" s="17">
        <v>555</v>
      </c>
      <c r="BE22" s="214">
        <v>1333</v>
      </c>
      <c r="BF22" s="168">
        <v>2098</v>
      </c>
      <c r="BG22" s="168">
        <v>109</v>
      </c>
      <c r="BH22" s="51"/>
      <c r="BI22" s="17">
        <v>8888</v>
      </c>
      <c r="BJ22" s="17">
        <v>8765</v>
      </c>
      <c r="BK22" s="17">
        <v>8411</v>
      </c>
      <c r="BL22" s="17">
        <v>8254</v>
      </c>
      <c r="BM22" s="17">
        <v>798</v>
      </c>
      <c r="BN22" s="17">
        <v>729</v>
      </c>
      <c r="BO22" s="17">
        <v>133</v>
      </c>
    </row>
    <row r="23" spans="1:67">
      <c r="A23" s="3">
        <v>50306</v>
      </c>
      <c r="B23" s="12" t="s">
        <v>179</v>
      </c>
      <c r="C23" s="263">
        <v>58.2</v>
      </c>
      <c r="D23" s="17">
        <v>6</v>
      </c>
      <c r="E23" s="17">
        <v>21</v>
      </c>
      <c r="F23" s="17">
        <v>151</v>
      </c>
      <c r="G23" s="17">
        <v>14</v>
      </c>
      <c r="H23" s="17">
        <v>9</v>
      </c>
      <c r="I23" s="17">
        <v>9090000</v>
      </c>
      <c r="J23" s="44">
        <v>0</v>
      </c>
      <c r="K23" s="44">
        <v>1200</v>
      </c>
      <c r="L23" s="17">
        <v>0</v>
      </c>
      <c r="M23" s="17">
        <v>4062</v>
      </c>
      <c r="N23" s="17">
        <v>7923</v>
      </c>
      <c r="O23" s="17">
        <v>6000</v>
      </c>
      <c r="P23" s="17">
        <v>12865</v>
      </c>
      <c r="Q23" s="26">
        <v>9182</v>
      </c>
      <c r="R23" s="26">
        <v>13143</v>
      </c>
      <c r="S23" s="26">
        <v>1190</v>
      </c>
      <c r="T23" s="17">
        <v>13492</v>
      </c>
      <c r="U23" s="17">
        <v>30</v>
      </c>
      <c r="V23" s="17">
        <v>4</v>
      </c>
      <c r="W23" s="17">
        <v>161</v>
      </c>
      <c r="X23" s="29">
        <v>189</v>
      </c>
      <c r="Y23" s="17">
        <v>12</v>
      </c>
      <c r="Z23" s="26">
        <v>0</v>
      </c>
      <c r="AA23" s="26">
        <v>5111</v>
      </c>
      <c r="AB23" s="26">
        <v>0</v>
      </c>
      <c r="AC23" s="26">
        <v>3000</v>
      </c>
      <c r="AD23" s="26">
        <v>1</v>
      </c>
      <c r="AE23" s="26">
        <v>777</v>
      </c>
      <c r="AF23" s="26">
        <v>0</v>
      </c>
      <c r="AG23" s="17">
        <v>0</v>
      </c>
      <c r="AH23" s="17">
        <v>3737</v>
      </c>
      <c r="AI23" s="17">
        <v>400</v>
      </c>
      <c r="AJ23" s="17">
        <v>1818</v>
      </c>
      <c r="AK23" s="44">
        <v>0</v>
      </c>
      <c r="AL23" s="17">
        <v>599</v>
      </c>
      <c r="AM23" s="243">
        <v>27.6</v>
      </c>
      <c r="AN23" s="17">
        <v>12830</v>
      </c>
      <c r="AO23" s="17">
        <v>17288</v>
      </c>
      <c r="AP23" s="17">
        <v>3369</v>
      </c>
      <c r="AQ23" s="17">
        <v>3834</v>
      </c>
      <c r="AR23" s="27">
        <v>55</v>
      </c>
      <c r="AS23" s="27">
        <v>444</v>
      </c>
      <c r="AT23" s="24">
        <v>0</v>
      </c>
      <c r="AU23" s="24">
        <v>10</v>
      </c>
      <c r="AV23" s="263">
        <v>0</v>
      </c>
      <c r="AW23" s="264">
        <v>22</v>
      </c>
      <c r="AX23" s="264">
        <v>39111</v>
      </c>
      <c r="AY23" s="265">
        <v>35513</v>
      </c>
      <c r="AZ23" s="246">
        <v>52743136</v>
      </c>
      <c r="BA23" s="246">
        <v>18506</v>
      </c>
      <c r="BB23" s="17">
        <v>6789</v>
      </c>
      <c r="BC23" s="17">
        <v>8765</v>
      </c>
      <c r="BD23" s="17">
        <v>3030</v>
      </c>
      <c r="BE23" s="214">
        <v>6666</v>
      </c>
      <c r="BF23" s="168">
        <v>9143</v>
      </c>
      <c r="BG23" s="168">
        <v>561</v>
      </c>
      <c r="BH23" s="51"/>
      <c r="BI23" s="17">
        <v>39999</v>
      </c>
      <c r="BJ23" s="17">
        <v>39393</v>
      </c>
      <c r="BK23" s="17">
        <v>38383</v>
      </c>
      <c r="BL23" s="17">
        <v>37777</v>
      </c>
      <c r="BM23" s="17">
        <v>5660</v>
      </c>
      <c r="BN23" s="17">
        <v>5444</v>
      </c>
      <c r="BO23" s="17">
        <v>1616</v>
      </c>
    </row>
    <row r="24" spans="1:67">
      <c r="A24" s="3">
        <v>50341</v>
      </c>
      <c r="B24" s="12" t="s">
        <v>180</v>
      </c>
      <c r="C24" s="263">
        <v>58.3</v>
      </c>
      <c r="D24" s="17">
        <v>4</v>
      </c>
      <c r="E24" s="17">
        <v>30</v>
      </c>
      <c r="F24" s="17">
        <v>141</v>
      </c>
      <c r="G24" s="17">
        <v>19</v>
      </c>
      <c r="H24" s="17">
        <v>8</v>
      </c>
      <c r="I24" s="17">
        <v>500000</v>
      </c>
      <c r="J24" s="44">
        <v>1</v>
      </c>
      <c r="K24" s="44">
        <v>1300</v>
      </c>
      <c r="L24" s="17">
        <v>100254</v>
      </c>
      <c r="M24" s="17">
        <v>4174</v>
      </c>
      <c r="N24" s="17">
        <v>8109</v>
      </c>
      <c r="O24" s="17">
        <v>4333</v>
      </c>
      <c r="P24" s="17">
        <v>13092</v>
      </c>
      <c r="Q24" s="26">
        <v>7905</v>
      </c>
      <c r="R24" s="26">
        <v>12158</v>
      </c>
      <c r="S24" s="26">
        <v>1028</v>
      </c>
      <c r="T24" s="17">
        <v>12345</v>
      </c>
      <c r="U24" s="17">
        <v>12</v>
      </c>
      <c r="V24" s="17">
        <v>4</v>
      </c>
      <c r="W24" s="17">
        <v>111</v>
      </c>
      <c r="X24" s="29">
        <v>222</v>
      </c>
      <c r="Y24" s="17">
        <v>12</v>
      </c>
      <c r="Z24" s="26">
        <v>3</v>
      </c>
      <c r="AA24" s="26">
        <v>4999</v>
      </c>
      <c r="AB24" s="26">
        <v>5</v>
      </c>
      <c r="AC24" s="26">
        <v>2929</v>
      </c>
      <c r="AD24" s="26">
        <v>5</v>
      </c>
      <c r="AE24" s="26">
        <v>753</v>
      </c>
      <c r="AF24" s="26">
        <v>0</v>
      </c>
      <c r="AG24" s="17">
        <v>1</v>
      </c>
      <c r="AH24" s="17">
        <v>3999</v>
      </c>
      <c r="AI24" s="17">
        <v>275</v>
      </c>
      <c r="AJ24" s="17">
        <v>1777</v>
      </c>
      <c r="AK24" s="44">
        <v>5</v>
      </c>
      <c r="AL24" s="17">
        <v>555</v>
      </c>
      <c r="AM24" s="243">
        <v>23.4</v>
      </c>
      <c r="AN24" s="17">
        <v>10394</v>
      </c>
      <c r="AO24" s="17">
        <v>14358</v>
      </c>
      <c r="AP24" s="17">
        <v>2268</v>
      </c>
      <c r="AQ24" s="17">
        <v>3098</v>
      </c>
      <c r="AR24" s="27">
        <v>61</v>
      </c>
      <c r="AS24" s="27">
        <v>402</v>
      </c>
      <c r="AT24" s="24">
        <v>13.3</v>
      </c>
      <c r="AU24" s="24">
        <v>9.1</v>
      </c>
      <c r="AV24" s="263">
        <v>2</v>
      </c>
      <c r="AW24" s="264">
        <v>26</v>
      </c>
      <c r="AX24" s="264">
        <v>32623</v>
      </c>
      <c r="AY24" s="265">
        <v>32499</v>
      </c>
      <c r="AZ24" s="246">
        <v>51700778</v>
      </c>
      <c r="BA24" s="246">
        <v>15294</v>
      </c>
      <c r="BB24" s="17">
        <v>5791</v>
      </c>
      <c r="BC24" s="17">
        <v>6543</v>
      </c>
      <c r="BD24" s="17">
        <v>2626</v>
      </c>
      <c r="BE24" s="214">
        <v>6099</v>
      </c>
      <c r="BF24" s="168">
        <v>7421</v>
      </c>
      <c r="BG24" s="168">
        <v>271</v>
      </c>
      <c r="BH24" s="51"/>
      <c r="BI24" s="17">
        <v>33333</v>
      </c>
      <c r="BJ24" s="17">
        <v>32132</v>
      </c>
      <c r="BK24" s="17">
        <v>32222</v>
      </c>
      <c r="BL24" s="17">
        <v>32345</v>
      </c>
      <c r="BM24" s="17">
        <v>5653</v>
      </c>
      <c r="BN24" s="17">
        <v>5666</v>
      </c>
      <c r="BO24" s="17">
        <v>1515</v>
      </c>
    </row>
    <row r="25" spans="1:67">
      <c r="A25" s="3">
        <v>50342</v>
      </c>
      <c r="B25" s="12" t="s">
        <v>181</v>
      </c>
      <c r="C25" s="263">
        <v>12.3</v>
      </c>
      <c r="D25" s="17">
        <v>7</v>
      </c>
      <c r="E25" s="17">
        <v>31</v>
      </c>
      <c r="F25" s="17">
        <v>87</v>
      </c>
      <c r="G25" s="17">
        <v>15</v>
      </c>
      <c r="H25" s="17">
        <v>14</v>
      </c>
      <c r="I25" s="17">
        <v>0</v>
      </c>
      <c r="J25" s="44">
        <v>2</v>
      </c>
      <c r="K25" s="44">
        <v>2567</v>
      </c>
      <c r="L25" s="17">
        <v>455239</v>
      </c>
      <c r="M25" s="17">
        <v>4461</v>
      </c>
      <c r="N25" s="17">
        <v>8723</v>
      </c>
      <c r="O25" s="17">
        <v>5222</v>
      </c>
      <c r="P25" s="17">
        <v>14138</v>
      </c>
      <c r="Q25" s="26">
        <v>8014</v>
      </c>
      <c r="R25" s="26">
        <v>15054</v>
      </c>
      <c r="S25" s="26">
        <v>1146</v>
      </c>
      <c r="T25" s="17">
        <v>15401</v>
      </c>
      <c r="U25" s="17">
        <v>17</v>
      </c>
      <c r="V25" s="17">
        <v>8</v>
      </c>
      <c r="W25" s="17">
        <v>123</v>
      </c>
      <c r="X25" s="29">
        <v>246</v>
      </c>
      <c r="Y25" s="17">
        <v>15</v>
      </c>
      <c r="Z25" s="26">
        <v>5</v>
      </c>
      <c r="AA25" s="26">
        <v>6666</v>
      </c>
      <c r="AB25" s="26">
        <v>2</v>
      </c>
      <c r="AC25" s="26">
        <v>4646</v>
      </c>
      <c r="AD25" s="26">
        <v>2</v>
      </c>
      <c r="AE25" s="26">
        <v>1414</v>
      </c>
      <c r="AF25" s="26">
        <v>0</v>
      </c>
      <c r="AG25" s="17">
        <v>0</v>
      </c>
      <c r="AH25" s="17">
        <v>6000</v>
      </c>
      <c r="AI25" s="17">
        <v>420</v>
      </c>
      <c r="AJ25" s="17">
        <v>2727</v>
      </c>
      <c r="AK25" s="44">
        <v>10</v>
      </c>
      <c r="AL25" s="17">
        <v>500</v>
      </c>
      <c r="AM25" s="243">
        <v>26.5</v>
      </c>
      <c r="AN25" s="17">
        <v>13743</v>
      </c>
      <c r="AO25" s="17">
        <v>19104</v>
      </c>
      <c r="AP25" s="17">
        <v>3278</v>
      </c>
      <c r="AQ25" s="17">
        <v>4285</v>
      </c>
      <c r="AR25" s="27">
        <v>80</v>
      </c>
      <c r="AS25" s="27">
        <v>468</v>
      </c>
      <c r="AT25" s="24">
        <v>6.7</v>
      </c>
      <c r="AU25" s="24">
        <v>6.7</v>
      </c>
      <c r="AV25" s="263">
        <v>2</v>
      </c>
      <c r="AW25" s="264">
        <v>32</v>
      </c>
      <c r="AX25" s="264">
        <v>43192</v>
      </c>
      <c r="AY25" s="265">
        <v>40691</v>
      </c>
      <c r="AZ25" s="246">
        <v>76417675</v>
      </c>
      <c r="BA25" s="246">
        <v>20295</v>
      </c>
      <c r="BB25" s="17">
        <v>8888</v>
      </c>
      <c r="BC25" s="17">
        <v>11111</v>
      </c>
      <c r="BD25" s="17">
        <v>3456</v>
      </c>
      <c r="BE25" s="214">
        <v>7654</v>
      </c>
      <c r="BF25" s="168">
        <v>10123</v>
      </c>
      <c r="BG25" s="168">
        <v>479</v>
      </c>
      <c r="BH25" s="51"/>
      <c r="BI25" s="17">
        <v>44444</v>
      </c>
      <c r="BJ25" s="17">
        <v>43210</v>
      </c>
      <c r="BK25" s="17">
        <v>42086</v>
      </c>
      <c r="BL25" s="17">
        <v>41558</v>
      </c>
      <c r="BM25" s="17">
        <v>8394</v>
      </c>
      <c r="BN25" s="17">
        <v>8300</v>
      </c>
      <c r="BO25" s="17">
        <v>2828</v>
      </c>
    </row>
    <row r="26" spans="1:67">
      <c r="A26" s="3">
        <v>50343</v>
      </c>
      <c r="B26" s="12" t="s">
        <v>182</v>
      </c>
      <c r="C26" s="263">
        <v>34.200000000000003</v>
      </c>
      <c r="D26" s="17">
        <v>6</v>
      </c>
      <c r="E26" s="17">
        <v>9</v>
      </c>
      <c r="F26" s="17">
        <v>75</v>
      </c>
      <c r="G26" s="17">
        <v>22</v>
      </c>
      <c r="H26" s="17">
        <v>9</v>
      </c>
      <c r="I26" s="17">
        <v>10040000</v>
      </c>
      <c r="J26" s="44">
        <v>1</v>
      </c>
      <c r="K26" s="44">
        <v>609</v>
      </c>
      <c r="L26" s="17">
        <v>100090</v>
      </c>
      <c r="M26" s="17">
        <v>2149</v>
      </c>
      <c r="N26" s="17">
        <v>4183</v>
      </c>
      <c r="O26" s="17">
        <v>3444</v>
      </c>
      <c r="P26" s="17">
        <v>6557</v>
      </c>
      <c r="Q26" s="26">
        <v>4889</v>
      </c>
      <c r="R26" s="26">
        <v>6614</v>
      </c>
      <c r="S26" s="26">
        <v>862</v>
      </c>
      <c r="T26" s="17">
        <v>6721</v>
      </c>
      <c r="U26" s="17">
        <v>44</v>
      </c>
      <c r="V26" s="17">
        <v>6</v>
      </c>
      <c r="W26" s="17">
        <v>155</v>
      </c>
      <c r="X26" s="29">
        <v>70</v>
      </c>
      <c r="Y26" s="17">
        <v>5</v>
      </c>
      <c r="Z26" s="26">
        <v>1</v>
      </c>
      <c r="AA26" s="26">
        <v>2323</v>
      </c>
      <c r="AB26" s="26">
        <v>1</v>
      </c>
      <c r="AC26" s="26">
        <v>1555</v>
      </c>
      <c r="AD26" s="26">
        <v>5</v>
      </c>
      <c r="AE26" s="26">
        <v>499</v>
      </c>
      <c r="AF26" s="26">
        <v>0</v>
      </c>
      <c r="AG26" s="17">
        <v>0</v>
      </c>
      <c r="AH26" s="17">
        <v>1987</v>
      </c>
      <c r="AI26" s="17">
        <v>246</v>
      </c>
      <c r="AJ26" s="17">
        <v>959</v>
      </c>
      <c r="AK26" s="44">
        <v>2</v>
      </c>
      <c r="AL26" s="17">
        <v>246</v>
      </c>
      <c r="AM26" s="243">
        <v>19.399999999999999</v>
      </c>
      <c r="AN26" s="17">
        <v>6138</v>
      </c>
      <c r="AO26" s="17">
        <v>8530</v>
      </c>
      <c r="AP26" s="17">
        <v>1468</v>
      </c>
      <c r="AQ26" s="17">
        <v>1845</v>
      </c>
      <c r="AR26" s="27">
        <v>29</v>
      </c>
      <c r="AS26" s="27">
        <v>242</v>
      </c>
      <c r="AT26" s="24">
        <v>14.3</v>
      </c>
      <c r="AU26" s="24">
        <v>11.1</v>
      </c>
      <c r="AV26" s="263">
        <v>1</v>
      </c>
      <c r="AW26" s="264">
        <v>19</v>
      </c>
      <c r="AX26" s="264">
        <v>19488</v>
      </c>
      <c r="AY26" s="265">
        <v>19402</v>
      </c>
      <c r="AZ26" s="246">
        <v>23543970</v>
      </c>
      <c r="BA26" s="246">
        <v>8765</v>
      </c>
      <c r="BB26" s="17">
        <v>4680</v>
      </c>
      <c r="BC26" s="17">
        <v>5791</v>
      </c>
      <c r="BD26" s="17">
        <v>1357</v>
      </c>
      <c r="BE26" s="214">
        <v>3247</v>
      </c>
      <c r="BF26" s="168">
        <v>4567</v>
      </c>
      <c r="BG26" s="168">
        <v>170</v>
      </c>
      <c r="BH26" s="51"/>
      <c r="BI26" s="17">
        <v>19876</v>
      </c>
      <c r="BJ26" s="17">
        <v>18790</v>
      </c>
      <c r="BK26" s="17">
        <v>16543</v>
      </c>
      <c r="BL26" s="17">
        <v>14781</v>
      </c>
      <c r="BM26" s="17">
        <v>2849</v>
      </c>
      <c r="BN26" s="17">
        <v>2700</v>
      </c>
      <c r="BO26" s="17">
        <v>888</v>
      </c>
    </row>
    <row r="27" spans="1:67">
      <c r="A27" s="3">
        <v>50344</v>
      </c>
      <c r="B27" s="12" t="s">
        <v>183</v>
      </c>
      <c r="C27" s="263">
        <v>43.1</v>
      </c>
      <c r="D27" s="17">
        <v>0</v>
      </c>
      <c r="E27" s="17">
        <v>17</v>
      </c>
      <c r="F27" s="17">
        <v>87</v>
      </c>
      <c r="G27" s="17">
        <v>9</v>
      </c>
      <c r="H27" s="17">
        <v>5</v>
      </c>
      <c r="I27" s="17">
        <v>670000</v>
      </c>
      <c r="J27" s="44">
        <v>0</v>
      </c>
      <c r="K27" s="44">
        <v>1009</v>
      </c>
      <c r="L27" s="17">
        <v>455500</v>
      </c>
      <c r="M27" s="17">
        <v>3249</v>
      </c>
      <c r="N27" s="17">
        <v>6092</v>
      </c>
      <c r="O27" s="17">
        <v>5454</v>
      </c>
      <c r="P27" s="17">
        <v>9841</v>
      </c>
      <c r="Q27" s="26">
        <v>7253</v>
      </c>
      <c r="R27" s="26">
        <v>9846</v>
      </c>
      <c r="S27" s="26">
        <v>1340</v>
      </c>
      <c r="T27" s="17">
        <v>10091</v>
      </c>
      <c r="U27" s="17">
        <v>22</v>
      </c>
      <c r="V27" s="17">
        <v>2</v>
      </c>
      <c r="W27" s="17">
        <v>150</v>
      </c>
      <c r="X27" s="29">
        <v>120</v>
      </c>
      <c r="Y27" s="17">
        <v>18</v>
      </c>
      <c r="Z27" s="26">
        <v>0</v>
      </c>
      <c r="AA27" s="26">
        <v>4444</v>
      </c>
      <c r="AB27" s="26">
        <v>0</v>
      </c>
      <c r="AC27" s="26">
        <v>2626</v>
      </c>
      <c r="AD27" s="26">
        <v>1</v>
      </c>
      <c r="AE27" s="26">
        <v>666</v>
      </c>
      <c r="AF27" s="26">
        <v>0</v>
      </c>
      <c r="AG27" s="17">
        <v>1</v>
      </c>
      <c r="AH27" s="17">
        <v>3333</v>
      </c>
      <c r="AI27" s="17">
        <v>299</v>
      </c>
      <c r="AJ27" s="17">
        <v>1616</v>
      </c>
      <c r="AK27" s="44">
        <v>0</v>
      </c>
      <c r="AL27" s="17">
        <v>482</v>
      </c>
      <c r="AM27" s="243">
        <v>16</v>
      </c>
      <c r="AN27" s="17">
        <v>10495</v>
      </c>
      <c r="AO27" s="17">
        <v>12749</v>
      </c>
      <c r="AP27" s="17">
        <v>1752</v>
      </c>
      <c r="AQ27" s="17">
        <v>2811</v>
      </c>
      <c r="AR27" s="27">
        <v>33</v>
      </c>
      <c r="AS27" s="27">
        <v>275</v>
      </c>
      <c r="AT27" s="24">
        <v>27.3</v>
      </c>
      <c r="AU27" s="24">
        <v>11.1</v>
      </c>
      <c r="AV27" s="263">
        <v>0</v>
      </c>
      <c r="AW27" s="264">
        <v>22</v>
      </c>
      <c r="AX27" s="264">
        <v>29234</v>
      </c>
      <c r="AY27" s="265">
        <v>31245</v>
      </c>
      <c r="AZ27" s="246">
        <v>37233381</v>
      </c>
      <c r="BA27" s="246">
        <v>13459</v>
      </c>
      <c r="BB27" s="17">
        <v>5999</v>
      </c>
      <c r="BC27" s="17">
        <v>7654</v>
      </c>
      <c r="BD27" s="17">
        <v>2768</v>
      </c>
      <c r="BE27" s="214">
        <v>6087</v>
      </c>
      <c r="BF27" s="168">
        <v>6666</v>
      </c>
      <c r="BG27" s="168">
        <v>222</v>
      </c>
      <c r="BH27" s="51"/>
      <c r="BI27" s="17">
        <v>29876</v>
      </c>
      <c r="BJ27" s="17">
        <v>28765</v>
      </c>
      <c r="BK27" s="17">
        <v>26543</v>
      </c>
      <c r="BL27" s="17">
        <v>25684</v>
      </c>
      <c r="BM27" s="17">
        <v>4752</v>
      </c>
      <c r="BN27" s="17">
        <v>4571</v>
      </c>
      <c r="BO27" s="17">
        <v>1333</v>
      </c>
    </row>
    <row r="28" spans="1:67">
      <c r="A28" s="3">
        <v>50345</v>
      </c>
      <c r="B28" s="12" t="s">
        <v>184</v>
      </c>
      <c r="C28" s="263">
        <v>29.5</v>
      </c>
      <c r="D28" s="17">
        <v>1</v>
      </c>
      <c r="E28" s="17">
        <v>5</v>
      </c>
      <c r="F28" s="17">
        <v>34</v>
      </c>
      <c r="G28" s="17">
        <v>5</v>
      </c>
      <c r="H28" s="17">
        <v>1</v>
      </c>
      <c r="I28" s="17">
        <v>20460000</v>
      </c>
      <c r="J28" s="44">
        <v>0</v>
      </c>
      <c r="K28" s="44">
        <v>222</v>
      </c>
      <c r="L28" s="17">
        <v>90000</v>
      </c>
      <c r="M28" s="17">
        <v>929</v>
      </c>
      <c r="N28" s="17">
        <v>1823</v>
      </c>
      <c r="O28" s="17">
        <v>1888</v>
      </c>
      <c r="P28" s="17">
        <v>2900</v>
      </c>
      <c r="Q28" s="26">
        <v>2663</v>
      </c>
      <c r="R28" s="26">
        <v>2859</v>
      </c>
      <c r="S28" s="26">
        <v>389</v>
      </c>
      <c r="T28" s="17">
        <v>2910</v>
      </c>
      <c r="U28" s="17">
        <v>44</v>
      </c>
      <c r="V28" s="17">
        <v>2</v>
      </c>
      <c r="W28" s="17">
        <v>369</v>
      </c>
      <c r="X28" s="29">
        <v>15</v>
      </c>
      <c r="Y28" s="17">
        <v>4</v>
      </c>
      <c r="Z28" s="26">
        <v>0</v>
      </c>
      <c r="AA28" s="26">
        <v>555</v>
      </c>
      <c r="AB28" s="26">
        <v>2</v>
      </c>
      <c r="AC28" s="26">
        <v>500</v>
      </c>
      <c r="AD28" s="26">
        <v>0</v>
      </c>
      <c r="AE28" s="26">
        <v>55</v>
      </c>
      <c r="AF28" s="26">
        <v>0</v>
      </c>
      <c r="AG28" s="17">
        <v>0</v>
      </c>
      <c r="AH28" s="17">
        <v>333</v>
      </c>
      <c r="AI28" s="17">
        <v>56</v>
      </c>
      <c r="AJ28" s="17">
        <v>199</v>
      </c>
      <c r="AK28" s="44">
        <v>0</v>
      </c>
      <c r="AL28" s="17">
        <v>80</v>
      </c>
      <c r="AM28" s="243">
        <v>22</v>
      </c>
      <c r="AN28" s="17">
        <v>3659</v>
      </c>
      <c r="AO28" s="17">
        <v>4333</v>
      </c>
      <c r="AP28" s="17">
        <v>633</v>
      </c>
      <c r="AQ28" s="17">
        <v>951</v>
      </c>
      <c r="AR28" s="27">
        <v>19</v>
      </c>
      <c r="AS28" s="27">
        <v>148</v>
      </c>
      <c r="AT28" s="24">
        <v>0</v>
      </c>
      <c r="AU28" s="24">
        <v>20</v>
      </c>
      <c r="AV28" s="263">
        <v>0</v>
      </c>
      <c r="AW28" s="264">
        <v>2</v>
      </c>
      <c r="AX28" s="264">
        <v>9812</v>
      </c>
      <c r="AY28" s="265">
        <v>8976</v>
      </c>
      <c r="AZ28" s="246">
        <v>11071615</v>
      </c>
      <c r="BA28" s="246">
        <v>4629</v>
      </c>
      <c r="BB28" s="17">
        <v>1234</v>
      </c>
      <c r="BC28" s="17">
        <v>1500</v>
      </c>
      <c r="BD28" s="17">
        <v>579</v>
      </c>
      <c r="BE28" s="214">
        <v>1212</v>
      </c>
      <c r="BF28" s="168">
        <v>2294</v>
      </c>
      <c r="BG28" s="168">
        <v>133</v>
      </c>
      <c r="BH28" s="51"/>
      <c r="BI28" s="17">
        <v>10009</v>
      </c>
      <c r="BJ28" s="17">
        <v>9876</v>
      </c>
      <c r="BK28" s="17">
        <v>9567</v>
      </c>
      <c r="BL28" s="17">
        <v>8863</v>
      </c>
      <c r="BM28" s="17">
        <v>600</v>
      </c>
      <c r="BN28" s="17">
        <v>555</v>
      </c>
      <c r="BO28" s="17">
        <v>133</v>
      </c>
    </row>
    <row r="29" spans="1:67">
      <c r="A29" s="3">
        <v>50561</v>
      </c>
      <c r="B29" s="12" t="s">
        <v>185</v>
      </c>
      <c r="C29" s="263">
        <v>15.1</v>
      </c>
      <c r="D29" s="17">
        <v>0</v>
      </c>
      <c r="E29" s="17">
        <v>9</v>
      </c>
      <c r="F29" s="17">
        <v>42</v>
      </c>
      <c r="G29" s="17">
        <v>0</v>
      </c>
      <c r="H29" s="17">
        <v>3</v>
      </c>
      <c r="I29" s="17">
        <v>1000000</v>
      </c>
      <c r="J29" s="44">
        <v>1</v>
      </c>
      <c r="K29" s="44">
        <v>642</v>
      </c>
      <c r="L29" s="17">
        <v>0</v>
      </c>
      <c r="M29" s="17">
        <v>1945</v>
      </c>
      <c r="N29" s="17">
        <v>3721</v>
      </c>
      <c r="O29" s="17">
        <v>3888</v>
      </c>
      <c r="P29" s="17">
        <v>5867</v>
      </c>
      <c r="Q29" s="26">
        <v>5493</v>
      </c>
      <c r="R29" s="26">
        <v>6119</v>
      </c>
      <c r="S29" s="26">
        <v>973</v>
      </c>
      <c r="T29" s="17">
        <v>6230</v>
      </c>
      <c r="U29" s="17">
        <v>33</v>
      </c>
      <c r="V29" s="17">
        <v>1</v>
      </c>
      <c r="W29" s="17">
        <v>389</v>
      </c>
      <c r="X29" s="29">
        <v>60</v>
      </c>
      <c r="Y29" s="17">
        <v>9</v>
      </c>
      <c r="Z29" s="26">
        <v>0</v>
      </c>
      <c r="AA29" s="26">
        <v>2345</v>
      </c>
      <c r="AB29" s="26">
        <v>0</v>
      </c>
      <c r="AC29" s="26">
        <v>1200</v>
      </c>
      <c r="AD29" s="26">
        <v>1</v>
      </c>
      <c r="AE29" s="26">
        <v>333</v>
      </c>
      <c r="AF29" s="26">
        <v>0</v>
      </c>
      <c r="AG29" s="17">
        <v>0</v>
      </c>
      <c r="AH29" s="17">
        <v>1789</v>
      </c>
      <c r="AI29" s="17">
        <v>144</v>
      </c>
      <c r="AJ29" s="17">
        <v>888</v>
      </c>
      <c r="AK29" s="44">
        <v>0</v>
      </c>
      <c r="AL29" s="17">
        <v>246</v>
      </c>
      <c r="AM29" s="243">
        <v>20.5</v>
      </c>
      <c r="AN29" s="17">
        <v>6903</v>
      </c>
      <c r="AO29" s="17">
        <v>8600</v>
      </c>
      <c r="AP29" s="17">
        <v>1269</v>
      </c>
      <c r="AQ29" s="17">
        <v>1903</v>
      </c>
      <c r="AR29" s="27">
        <v>22</v>
      </c>
      <c r="AS29" s="27">
        <v>164</v>
      </c>
      <c r="AT29" s="24">
        <v>8.3000000000000007</v>
      </c>
      <c r="AU29" s="24">
        <v>11.4</v>
      </c>
      <c r="AV29" s="263">
        <v>0</v>
      </c>
      <c r="AW29" s="263">
        <v>5</v>
      </c>
      <c r="AX29" s="264">
        <v>19612</v>
      </c>
      <c r="AY29" s="265">
        <v>19834</v>
      </c>
      <c r="AZ29" s="246">
        <v>24912912</v>
      </c>
      <c r="BA29" s="246">
        <v>9432</v>
      </c>
      <c r="BB29" s="17">
        <v>3210</v>
      </c>
      <c r="BC29" s="17">
        <v>4321</v>
      </c>
      <c r="BD29" s="17">
        <v>1467</v>
      </c>
      <c r="BE29" s="214">
        <v>3439</v>
      </c>
      <c r="BF29" s="168">
        <v>4682</v>
      </c>
      <c r="BG29" s="168">
        <v>182</v>
      </c>
      <c r="BH29" s="51"/>
      <c r="BI29" s="17">
        <v>20009</v>
      </c>
      <c r="BJ29" s="17">
        <v>19876</v>
      </c>
      <c r="BK29" s="17">
        <v>18110</v>
      </c>
      <c r="BL29" s="17">
        <v>17440</v>
      </c>
      <c r="BM29" s="17">
        <v>2459</v>
      </c>
      <c r="BN29" s="17">
        <v>2328</v>
      </c>
      <c r="BO29" s="17">
        <v>733</v>
      </c>
    </row>
    <row r="30" spans="1:67">
      <c r="M30" s="244"/>
      <c r="N30" s="244"/>
      <c r="AP30" s="244"/>
    </row>
    <row r="31" spans="1:67">
      <c r="A31" s="1" t="s">
        <v>389</v>
      </c>
      <c r="M31" s="244"/>
      <c r="N31" s="244"/>
      <c r="AN31" s="244"/>
      <c r="AP31" s="244"/>
      <c r="AZ31" s="248"/>
    </row>
    <row r="32" spans="1:67">
      <c r="M32" s="244"/>
      <c r="N32" s="244"/>
      <c r="S32" s="244"/>
      <c r="AN32" s="244"/>
      <c r="AP32" s="244"/>
      <c r="AY32" s="244"/>
      <c r="AZ32" s="248"/>
    </row>
    <row r="33" spans="13:52">
      <c r="M33" s="244"/>
      <c r="N33" s="244"/>
      <c r="S33" s="244"/>
      <c r="AN33" s="244"/>
      <c r="AP33" s="244"/>
      <c r="AY33" s="244"/>
      <c r="AZ33" s="248"/>
    </row>
    <row r="34" spans="13:52">
      <c r="M34" s="244"/>
      <c r="N34" s="244"/>
      <c r="S34" s="244"/>
      <c r="AN34" s="244"/>
      <c r="AP34" s="244"/>
      <c r="AY34" s="244"/>
      <c r="AZ34" s="248"/>
    </row>
    <row r="35" spans="13:52">
      <c r="M35" s="244"/>
      <c r="N35" s="244"/>
      <c r="S35" s="244"/>
      <c r="AN35" s="244"/>
      <c r="AP35" s="244"/>
      <c r="AY35" s="244"/>
      <c r="AZ35" s="248"/>
    </row>
    <row r="36" spans="13:52">
      <c r="M36" s="244"/>
      <c r="N36" s="244"/>
      <c r="S36" s="244"/>
      <c r="AN36" s="244"/>
      <c r="AP36" s="244"/>
      <c r="AY36" s="244"/>
      <c r="AZ36" s="248"/>
    </row>
    <row r="37" spans="13:52">
      <c r="M37" s="244"/>
      <c r="N37" s="244"/>
      <c r="S37" s="244"/>
      <c r="AN37" s="244"/>
      <c r="AP37" s="244"/>
      <c r="AY37" s="244"/>
      <c r="AZ37" s="248"/>
    </row>
    <row r="38" spans="13:52">
      <c r="M38" s="244"/>
      <c r="N38" s="244"/>
      <c r="S38" s="244"/>
      <c r="AN38" s="244"/>
      <c r="AP38" s="244"/>
      <c r="AY38" s="244"/>
      <c r="AZ38" s="248"/>
    </row>
    <row r="39" spans="13:52">
      <c r="M39" s="244"/>
      <c r="N39" s="244"/>
      <c r="S39" s="244"/>
      <c r="AN39" s="244"/>
      <c r="AP39" s="244"/>
      <c r="AY39" s="244"/>
      <c r="AZ39" s="248"/>
    </row>
    <row r="40" spans="13:52">
      <c r="M40" s="244"/>
      <c r="N40" s="244"/>
      <c r="S40" s="244"/>
      <c r="AN40" s="244"/>
      <c r="AP40" s="244"/>
      <c r="AY40" s="244"/>
      <c r="AZ40" s="248"/>
    </row>
    <row r="41" spans="13:52">
      <c r="M41" s="244"/>
      <c r="N41" s="244"/>
      <c r="S41" s="244"/>
      <c r="AN41" s="244"/>
      <c r="AP41" s="244"/>
      <c r="AY41" s="244"/>
      <c r="AZ41" s="248"/>
    </row>
    <row r="42" spans="13:52">
      <c r="M42" s="244"/>
      <c r="N42" s="244"/>
      <c r="S42" s="244"/>
      <c r="AN42" s="244"/>
      <c r="AP42" s="244"/>
      <c r="AY42" s="244"/>
      <c r="AZ42" s="248"/>
    </row>
    <row r="43" spans="13:52">
      <c r="M43" s="244"/>
      <c r="N43" s="244"/>
      <c r="S43" s="244"/>
      <c r="AN43" s="244"/>
      <c r="AP43" s="244"/>
      <c r="AY43" s="244"/>
      <c r="AZ43" s="248"/>
    </row>
    <row r="44" spans="13:52">
      <c r="M44" s="244"/>
      <c r="N44" s="244"/>
      <c r="S44" s="244"/>
      <c r="AN44" s="244"/>
      <c r="AP44" s="244"/>
      <c r="AY44" s="244"/>
      <c r="AZ44" s="248"/>
    </row>
    <row r="45" spans="13:52">
      <c r="M45" s="244"/>
      <c r="N45" s="244"/>
      <c r="S45" s="244"/>
      <c r="AN45" s="244"/>
      <c r="AP45" s="244"/>
      <c r="AY45" s="244"/>
      <c r="AZ45" s="248"/>
    </row>
    <row r="46" spans="13:52">
      <c r="M46" s="244"/>
      <c r="N46" s="244"/>
      <c r="S46" s="244"/>
      <c r="AN46" s="244"/>
      <c r="AP46" s="244"/>
      <c r="AY46" s="244"/>
      <c r="AZ46" s="248"/>
    </row>
    <row r="47" spans="13:52">
      <c r="M47" s="244"/>
      <c r="N47" s="244"/>
      <c r="S47" s="244"/>
      <c r="AN47" s="244"/>
      <c r="AP47" s="244"/>
      <c r="AY47" s="244"/>
      <c r="AZ47" s="248"/>
    </row>
    <row r="48" spans="13:52">
      <c r="M48" s="244"/>
      <c r="N48" s="244"/>
      <c r="S48" s="244"/>
      <c r="AN48" s="244"/>
      <c r="AP48" s="244"/>
      <c r="AY48" s="244"/>
      <c r="AZ48" s="248"/>
    </row>
    <row r="49" spans="13:52">
      <c r="M49" s="244"/>
      <c r="N49" s="244"/>
      <c r="S49" s="244"/>
      <c r="AN49" s="244"/>
      <c r="AP49" s="244"/>
      <c r="AY49" s="244"/>
      <c r="AZ49" s="248"/>
    </row>
    <row r="50" spans="13:52">
      <c r="M50" s="244"/>
      <c r="N50" s="244"/>
      <c r="S50" s="244"/>
      <c r="AN50" s="244"/>
      <c r="AP50" s="244"/>
      <c r="AY50" s="244"/>
      <c r="AZ50" s="248"/>
    </row>
    <row r="51" spans="13:52">
      <c r="S51" s="244"/>
      <c r="AN51" s="249"/>
      <c r="AY51" s="244"/>
      <c r="AZ51" s="248"/>
    </row>
    <row r="52" spans="13:52">
      <c r="S52" s="244"/>
      <c r="AY52" s="244"/>
    </row>
  </sheetData>
  <mergeCells count="19">
    <mergeCell ref="J7:K7"/>
    <mergeCell ref="AD7:AE7"/>
    <mergeCell ref="Z7:AA7"/>
    <mergeCell ref="AB7:AC7"/>
    <mergeCell ref="BB7:BC7"/>
    <mergeCell ref="M7:N7"/>
    <mergeCell ref="AX7:AY7"/>
    <mergeCell ref="Q7:R7"/>
    <mergeCell ref="AR7:AS7"/>
    <mergeCell ref="O7:P7"/>
    <mergeCell ref="AG7:AH7"/>
    <mergeCell ref="AV7:AW7"/>
    <mergeCell ref="AI7:AJ7"/>
    <mergeCell ref="BF7:BG7"/>
    <mergeCell ref="S7:T7"/>
    <mergeCell ref="AZ7:BA7"/>
    <mergeCell ref="AN7:AO7"/>
    <mergeCell ref="AP7:AQ7"/>
    <mergeCell ref="BD7:BE7"/>
  </mergeCells>
  <phoneticPr fontId="1"/>
  <conditionalFormatting sqref="BI9:BO29 A9:BG29">
    <cfRule type="expression" dxfId="6" priority="24">
      <formula>MOD(ROW(),2)=0</formula>
    </cfRule>
  </conditionalFormatting>
  <conditionalFormatting sqref="S32:S52">
    <cfRule type="expression" dxfId="5" priority="6">
      <formula>MOD(ROW(),2)=0</formula>
    </cfRule>
  </conditionalFormatting>
  <conditionalFormatting sqref="AZ31:AZ51">
    <cfRule type="expression" dxfId="4" priority="5">
      <formula>MOD(ROW(),2)=0</formula>
    </cfRule>
  </conditionalFormatting>
  <conditionalFormatting sqref="AY32:AY52">
    <cfRule type="expression" dxfId="3" priority="4">
      <formula>MOD(ROW(),2)=0</formula>
    </cfRule>
  </conditionalFormatting>
  <conditionalFormatting sqref="AN31:AN51">
    <cfRule type="expression" dxfId="2" priority="3">
      <formula>MOD(ROW(),2)=0</formula>
    </cfRule>
  </conditionalFormatting>
  <conditionalFormatting sqref="AP30:AP50">
    <cfRule type="expression" dxfId="1" priority="2">
      <formula>MOD(ROW(),2)=0</formula>
    </cfRule>
  </conditionalFormatting>
  <conditionalFormatting sqref="M30:N50">
    <cfRule type="expression" dxfId="0" priority="1">
      <formula>MOD(ROW(),2)=0</formula>
    </cfRule>
  </conditionalFormatting>
  <pageMargins left="0.70866141732283472" right="0.70866141732283472" top="0.74803149606299213" bottom="0.74803149606299213" header="0.31496062992125984" footer="0.31496062992125984"/>
  <pageSetup paperSize="8" orientation="landscape" r:id="rId1"/>
  <headerFooter>
    <oddFooter>&amp;C&amp;P/&amp;N</oddFooter>
  </headerFooter>
  <colBreaks count="1" manualBreakCount="1">
    <brk id="20" min="5" max="2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
  <sheetViews>
    <sheetView view="pageBreakPreview" zoomScale="55" zoomScaleNormal="100" zoomScaleSheetLayoutView="55" workbookViewId="0">
      <pane ySplit="4" topLeftCell="A5" activePane="bottomLeft" state="frozen"/>
      <selection activeCell="AN10" sqref="AN10"/>
      <selection pane="bottomLeft" activeCell="A11" sqref="A11"/>
    </sheetView>
  </sheetViews>
  <sheetFormatPr defaultColWidth="8.88671875" defaultRowHeight="13.2"/>
  <cols>
    <col min="1" max="1" width="9.88671875" style="169" customWidth="1"/>
    <col min="2" max="25" width="21.88671875" style="170" customWidth="1"/>
    <col min="26" max="26" width="21.88671875" style="188" customWidth="1"/>
    <col min="27" max="27" width="21.88671875" style="170" customWidth="1"/>
    <col min="28" max="28" width="21.88671875" style="188" customWidth="1"/>
    <col min="29" max="45" width="21.88671875" style="170" customWidth="1"/>
    <col min="46" max="46" width="21.88671875" style="188" customWidth="1"/>
    <col min="47" max="57" width="21.88671875" style="170" customWidth="1"/>
    <col min="58" max="58" width="4.21875" style="171" customWidth="1"/>
    <col min="59" max="62" width="21.88671875" style="170" customWidth="1"/>
    <col min="63" max="65" width="21.88671875" style="169" customWidth="1"/>
    <col min="66" max="16384" width="8.88671875" style="169"/>
  </cols>
  <sheetData>
    <row r="1" spans="1:65">
      <c r="A1" s="169" t="s">
        <v>188</v>
      </c>
    </row>
    <row r="2" spans="1:65">
      <c r="B2" s="215" t="s">
        <v>295</v>
      </c>
      <c r="C2" s="216"/>
      <c r="D2" s="216"/>
      <c r="E2" s="216"/>
      <c r="F2" s="216"/>
      <c r="G2" s="216"/>
      <c r="H2" s="216"/>
      <c r="I2" s="216"/>
      <c r="J2" s="216"/>
      <c r="K2" s="217"/>
      <c r="L2" s="215" t="s">
        <v>296</v>
      </c>
      <c r="M2" s="254"/>
      <c r="N2" s="216"/>
      <c r="O2" s="216"/>
      <c r="P2" s="216"/>
      <c r="Q2" s="216"/>
      <c r="R2" s="216"/>
      <c r="S2" s="217"/>
      <c r="T2" s="215" t="s">
        <v>297</v>
      </c>
      <c r="U2" s="216"/>
      <c r="V2" s="216"/>
      <c r="W2" s="217"/>
      <c r="X2" s="215" t="s">
        <v>298</v>
      </c>
      <c r="Y2" s="216"/>
      <c r="Z2" s="218"/>
      <c r="AA2" s="216"/>
      <c r="AB2" s="219"/>
      <c r="AC2" s="215" t="s">
        <v>299</v>
      </c>
      <c r="AD2" s="216"/>
      <c r="AE2" s="216"/>
      <c r="AF2" s="216"/>
      <c r="AG2" s="216"/>
      <c r="AH2" s="216"/>
      <c r="AI2" s="216"/>
      <c r="AJ2" s="216"/>
      <c r="AK2" s="217"/>
      <c r="AL2" s="215" t="s">
        <v>300</v>
      </c>
      <c r="AM2" s="216"/>
      <c r="AN2" s="216"/>
      <c r="AO2" s="216"/>
      <c r="AP2" s="216"/>
      <c r="AQ2" s="216"/>
      <c r="AR2" s="216"/>
      <c r="AS2" s="216"/>
      <c r="AT2" s="218"/>
      <c r="AU2" s="216"/>
      <c r="AV2" s="217"/>
      <c r="AW2" s="215" t="s">
        <v>301</v>
      </c>
      <c r="AX2" s="254"/>
      <c r="AY2" s="216"/>
      <c r="AZ2" s="216"/>
      <c r="BA2" s="216"/>
      <c r="BB2" s="216"/>
      <c r="BC2" s="216"/>
      <c r="BD2" s="216"/>
      <c r="BE2" s="217"/>
    </row>
    <row r="3" spans="1:65" s="172" customFormat="1">
      <c r="B3" s="255" t="s">
        <v>142</v>
      </c>
      <c r="C3" s="252" t="s">
        <v>143</v>
      </c>
      <c r="D3" s="250" t="s">
        <v>144</v>
      </c>
      <c r="E3" s="253" t="s">
        <v>145</v>
      </c>
      <c r="F3" s="253" t="s">
        <v>146</v>
      </c>
      <c r="G3" s="252" t="s">
        <v>302</v>
      </c>
      <c r="H3" s="253" t="s">
        <v>303</v>
      </c>
      <c r="I3" s="281" t="s">
        <v>304</v>
      </c>
      <c r="J3" s="278"/>
      <c r="K3" s="252" t="s">
        <v>305</v>
      </c>
      <c r="L3" s="297" t="s">
        <v>147</v>
      </c>
      <c r="M3" s="298"/>
      <c r="N3" s="277" t="s">
        <v>148</v>
      </c>
      <c r="O3" s="278"/>
      <c r="P3" s="277" t="s">
        <v>149</v>
      </c>
      <c r="Q3" s="285"/>
      <c r="R3" s="297" t="s">
        <v>150</v>
      </c>
      <c r="S3" s="298"/>
      <c r="T3" s="252" t="s">
        <v>151</v>
      </c>
      <c r="U3" s="251" t="s">
        <v>152</v>
      </c>
      <c r="V3" s="252" t="s">
        <v>153</v>
      </c>
      <c r="W3" s="252" t="s">
        <v>154</v>
      </c>
      <c r="X3" s="252" t="s">
        <v>155</v>
      </c>
      <c r="Y3" s="277" t="s">
        <v>156</v>
      </c>
      <c r="Z3" s="278"/>
      <c r="AA3" s="277" t="s">
        <v>157</v>
      </c>
      <c r="AB3" s="278"/>
      <c r="AC3" s="275" t="s">
        <v>158</v>
      </c>
      <c r="AD3" s="280"/>
      <c r="AE3" s="251" t="s">
        <v>159</v>
      </c>
      <c r="AF3" s="277" t="s">
        <v>160</v>
      </c>
      <c r="AG3" s="278"/>
      <c r="AH3" s="277" t="s">
        <v>306</v>
      </c>
      <c r="AI3" s="285"/>
      <c r="AJ3" s="77" t="s">
        <v>307</v>
      </c>
      <c r="AK3" s="252" t="s">
        <v>308</v>
      </c>
      <c r="AL3" s="256" t="s">
        <v>161</v>
      </c>
      <c r="AM3" s="297" t="s">
        <v>162</v>
      </c>
      <c r="AN3" s="298"/>
      <c r="AO3" s="297" t="s">
        <v>163</v>
      </c>
      <c r="AP3" s="298"/>
      <c r="AQ3" s="284" t="s">
        <v>164</v>
      </c>
      <c r="AR3" s="284"/>
      <c r="AS3" s="256" t="s">
        <v>165</v>
      </c>
      <c r="AT3" s="257" t="s">
        <v>166</v>
      </c>
      <c r="AU3" s="275" t="s">
        <v>309</v>
      </c>
      <c r="AV3" s="280"/>
      <c r="AW3" s="307" t="s">
        <v>167</v>
      </c>
      <c r="AX3" s="289"/>
      <c r="AY3" s="256" t="s">
        <v>168</v>
      </c>
      <c r="AZ3" s="275" t="s">
        <v>169</v>
      </c>
      <c r="BA3" s="280"/>
      <c r="BB3" s="275" t="s">
        <v>170</v>
      </c>
      <c r="BC3" s="280"/>
      <c r="BD3" s="286" t="s">
        <v>171</v>
      </c>
      <c r="BE3" s="287"/>
      <c r="BF3" s="173"/>
      <c r="BG3" s="259" t="s">
        <v>381</v>
      </c>
      <c r="BH3" s="260"/>
      <c r="BI3" s="260"/>
      <c r="BJ3" s="260"/>
      <c r="BK3" s="260"/>
      <c r="BL3" s="260"/>
      <c r="BM3" s="261"/>
    </row>
    <row r="4" spans="1:65" s="170" customFormat="1" ht="40.200000000000003" customHeight="1">
      <c r="A4" s="175" t="s">
        <v>74</v>
      </c>
      <c r="B4" s="199" t="s">
        <v>76</v>
      </c>
      <c r="C4" s="138" t="s">
        <v>47</v>
      </c>
      <c r="D4" s="137" t="s">
        <v>286</v>
      </c>
      <c r="E4" s="139" t="s">
        <v>273</v>
      </c>
      <c r="F4" s="139" t="s">
        <v>68</v>
      </c>
      <c r="G4" s="138" t="s">
        <v>287</v>
      </c>
      <c r="H4" s="140" t="s">
        <v>71</v>
      </c>
      <c r="I4" s="140" t="s">
        <v>103</v>
      </c>
      <c r="J4" s="140" t="s">
        <v>105</v>
      </c>
      <c r="K4" s="20" t="s">
        <v>69</v>
      </c>
      <c r="L4" s="269" t="s">
        <v>376</v>
      </c>
      <c r="M4" s="269" t="s">
        <v>370</v>
      </c>
      <c r="N4" s="20" t="s">
        <v>80</v>
      </c>
      <c r="O4" s="20" t="s">
        <v>79</v>
      </c>
      <c r="P4" s="138" t="s">
        <v>39</v>
      </c>
      <c r="Q4" s="270" t="s">
        <v>336</v>
      </c>
      <c r="R4" s="138" t="s">
        <v>363</v>
      </c>
      <c r="S4" s="138" t="s">
        <v>362</v>
      </c>
      <c r="T4" s="20" t="s">
        <v>21</v>
      </c>
      <c r="U4" s="137" t="s">
        <v>289</v>
      </c>
      <c r="V4" s="20" t="s">
        <v>23</v>
      </c>
      <c r="W4" s="138" t="s">
        <v>22</v>
      </c>
      <c r="X4" s="20" t="s">
        <v>290</v>
      </c>
      <c r="Y4" s="148" t="s">
        <v>46</v>
      </c>
      <c r="Z4" s="138" t="s">
        <v>89</v>
      </c>
      <c r="AA4" s="148" t="s">
        <v>56</v>
      </c>
      <c r="AB4" s="138" t="s">
        <v>88</v>
      </c>
      <c r="AC4" s="141" t="s">
        <v>57</v>
      </c>
      <c r="AD4" s="142" t="s">
        <v>84</v>
      </c>
      <c r="AE4" s="147" t="s">
        <v>129</v>
      </c>
      <c r="AF4" s="138" t="s">
        <v>62</v>
      </c>
      <c r="AG4" s="138" t="s">
        <v>85</v>
      </c>
      <c r="AH4" s="138" t="s">
        <v>44</v>
      </c>
      <c r="AI4" s="20" t="s">
        <v>175</v>
      </c>
      <c r="AJ4" s="143" t="s">
        <v>70</v>
      </c>
      <c r="AK4" s="138" t="s">
        <v>98</v>
      </c>
      <c r="AL4" s="199" t="s">
        <v>6</v>
      </c>
      <c r="AM4" s="138" t="s">
        <v>368</v>
      </c>
      <c r="AN4" s="144" t="s">
        <v>374</v>
      </c>
      <c r="AO4" s="199" t="s">
        <v>190</v>
      </c>
      <c r="AP4" s="199" t="s">
        <v>375</v>
      </c>
      <c r="AQ4" s="144" t="s">
        <v>40</v>
      </c>
      <c r="AR4" s="144" t="s">
        <v>41</v>
      </c>
      <c r="AS4" s="199" t="s">
        <v>43</v>
      </c>
      <c r="AT4" s="258" t="s">
        <v>141</v>
      </c>
      <c r="AU4" s="136" t="s">
        <v>100</v>
      </c>
      <c r="AV4" s="136" t="s">
        <v>31</v>
      </c>
      <c r="AW4" s="136" t="s">
        <v>366</v>
      </c>
      <c r="AX4" s="136" t="s">
        <v>367</v>
      </c>
      <c r="AY4" s="199" t="s">
        <v>189</v>
      </c>
      <c r="AZ4" s="137" t="s">
        <v>49</v>
      </c>
      <c r="BA4" s="137" t="s">
        <v>93</v>
      </c>
      <c r="BB4" s="137" t="s">
        <v>42</v>
      </c>
      <c r="BC4" s="137" t="s">
        <v>94</v>
      </c>
      <c r="BD4" s="137" t="s">
        <v>338</v>
      </c>
      <c r="BE4" s="137" t="s">
        <v>339</v>
      </c>
      <c r="BF4" s="174"/>
      <c r="BG4" s="199" t="s">
        <v>77</v>
      </c>
      <c r="BH4" s="199" t="s">
        <v>75</v>
      </c>
      <c r="BI4" s="199" t="s">
        <v>78</v>
      </c>
      <c r="BJ4" s="199" t="s">
        <v>81</v>
      </c>
      <c r="BK4" s="144" t="s">
        <v>86</v>
      </c>
      <c r="BL4" s="144" t="s">
        <v>87</v>
      </c>
      <c r="BM4" s="199" t="s">
        <v>99</v>
      </c>
    </row>
    <row r="5" spans="1:65" s="178" customFormat="1" ht="191.25" customHeight="1">
      <c r="A5" s="175" t="s">
        <v>191</v>
      </c>
      <c r="B5" s="301" t="s">
        <v>312</v>
      </c>
      <c r="C5" s="195" t="s">
        <v>257</v>
      </c>
      <c r="D5" s="195" t="s">
        <v>253</v>
      </c>
      <c r="E5" s="195" t="s">
        <v>253</v>
      </c>
      <c r="F5" s="195" t="s">
        <v>253</v>
      </c>
      <c r="G5" s="301" t="s">
        <v>312</v>
      </c>
      <c r="H5" s="301" t="s">
        <v>313</v>
      </c>
      <c r="I5" s="301" t="s">
        <v>313</v>
      </c>
      <c r="J5" s="301" t="s">
        <v>313</v>
      </c>
      <c r="K5" s="195" t="s">
        <v>194</v>
      </c>
      <c r="L5" s="292" t="s">
        <v>195</v>
      </c>
      <c r="M5" s="289"/>
      <c r="N5" s="292" t="s">
        <v>254</v>
      </c>
      <c r="O5" s="289"/>
      <c r="P5" s="314" t="s">
        <v>275</v>
      </c>
      <c r="Q5" s="308"/>
      <c r="R5" s="292" t="s">
        <v>288</v>
      </c>
      <c r="S5" s="289"/>
      <c r="T5" s="195" t="s">
        <v>196</v>
      </c>
      <c r="U5" s="195" t="s">
        <v>255</v>
      </c>
      <c r="V5" s="301" t="s">
        <v>312</v>
      </c>
      <c r="W5" s="301" t="s">
        <v>313</v>
      </c>
      <c r="X5" s="195" t="s">
        <v>197</v>
      </c>
      <c r="Y5" s="195" t="s">
        <v>265</v>
      </c>
      <c r="Z5" s="195" t="s">
        <v>199</v>
      </c>
      <c r="AA5" s="195" t="s">
        <v>198</v>
      </c>
      <c r="AB5" s="195" t="s">
        <v>199</v>
      </c>
      <c r="AC5" s="195" t="s">
        <v>310</v>
      </c>
      <c r="AD5" s="301" t="s">
        <v>312</v>
      </c>
      <c r="AE5" s="195" t="s">
        <v>200</v>
      </c>
      <c r="AF5" s="301" t="s">
        <v>312</v>
      </c>
      <c r="AG5" s="301" t="s">
        <v>313</v>
      </c>
      <c r="AH5" s="301" t="s">
        <v>313</v>
      </c>
      <c r="AI5" s="301" t="s">
        <v>313</v>
      </c>
      <c r="AJ5" s="195" t="s">
        <v>201</v>
      </c>
      <c r="AK5" s="301" t="s">
        <v>312</v>
      </c>
      <c r="AL5" s="196" t="s">
        <v>291</v>
      </c>
      <c r="AM5" s="299" t="s">
        <v>292</v>
      </c>
      <c r="AN5" s="294"/>
      <c r="AO5" s="299" t="s">
        <v>292</v>
      </c>
      <c r="AP5" s="294"/>
      <c r="AQ5" s="314" t="s">
        <v>292</v>
      </c>
      <c r="AR5" s="289"/>
      <c r="AS5" s="196" t="s">
        <v>270</v>
      </c>
      <c r="AT5" s="195" t="s">
        <v>248</v>
      </c>
      <c r="AU5" s="195" t="s">
        <v>202</v>
      </c>
      <c r="AV5" s="196" t="s">
        <v>279</v>
      </c>
      <c r="AW5" s="292" t="s">
        <v>331</v>
      </c>
      <c r="AX5" s="289"/>
      <c r="AY5" s="195" t="s">
        <v>382</v>
      </c>
      <c r="AZ5" s="292" t="s">
        <v>256</v>
      </c>
      <c r="BA5" s="308"/>
      <c r="BB5" s="308"/>
      <c r="BC5" s="309"/>
      <c r="BD5" s="292" t="s">
        <v>192</v>
      </c>
      <c r="BE5" s="289"/>
      <c r="BF5" s="266"/>
      <c r="BG5" s="176" t="s">
        <v>204</v>
      </c>
      <c r="BH5" s="176" t="s">
        <v>203</v>
      </c>
      <c r="BI5" s="209" t="s">
        <v>311</v>
      </c>
      <c r="BJ5" s="177" t="s">
        <v>205</v>
      </c>
      <c r="BK5" s="301" t="s">
        <v>314</v>
      </c>
      <c r="BL5" s="301" t="s">
        <v>315</v>
      </c>
      <c r="BM5" s="301" t="s">
        <v>315</v>
      </c>
    </row>
    <row r="6" spans="1:65" s="181" customFormat="1" ht="94.5" customHeight="1">
      <c r="A6" s="179" t="s">
        <v>206</v>
      </c>
      <c r="B6" s="302"/>
      <c r="C6" s="180" t="s">
        <v>210</v>
      </c>
      <c r="D6" s="180" t="s">
        <v>211</v>
      </c>
      <c r="E6" s="180" t="s">
        <v>211</v>
      </c>
      <c r="F6" s="180" t="s">
        <v>211</v>
      </c>
      <c r="G6" s="302"/>
      <c r="H6" s="302"/>
      <c r="I6" s="302"/>
      <c r="J6" s="302"/>
      <c r="K6" s="179" t="s">
        <v>212</v>
      </c>
      <c r="L6" s="291" t="s">
        <v>213</v>
      </c>
      <c r="M6" s="289"/>
      <c r="N6" s="291" t="s">
        <v>214</v>
      </c>
      <c r="O6" s="289"/>
      <c r="P6" s="288" t="s">
        <v>213</v>
      </c>
      <c r="Q6" s="310"/>
      <c r="R6" s="293" t="s">
        <v>213</v>
      </c>
      <c r="S6" s="294"/>
      <c r="T6" s="179" t="s">
        <v>215</v>
      </c>
      <c r="U6" s="179" t="s">
        <v>216</v>
      </c>
      <c r="V6" s="302"/>
      <c r="W6" s="302"/>
      <c r="X6" s="179" t="s">
        <v>323</v>
      </c>
      <c r="Y6" s="179" t="s">
        <v>217</v>
      </c>
      <c r="Z6" s="180" t="s">
        <v>218</v>
      </c>
      <c r="AA6" s="179" t="s">
        <v>217</v>
      </c>
      <c r="AB6" s="180" t="s">
        <v>218</v>
      </c>
      <c r="AC6" s="180" t="s">
        <v>219</v>
      </c>
      <c r="AD6" s="302"/>
      <c r="AE6" s="180" t="s">
        <v>220</v>
      </c>
      <c r="AF6" s="302"/>
      <c r="AG6" s="302"/>
      <c r="AH6" s="302"/>
      <c r="AI6" s="302"/>
      <c r="AJ6" s="180" t="s">
        <v>221</v>
      </c>
      <c r="AK6" s="302"/>
      <c r="AL6" s="197" t="s">
        <v>222</v>
      </c>
      <c r="AM6" s="293" t="s">
        <v>223</v>
      </c>
      <c r="AN6" s="294"/>
      <c r="AO6" s="293" t="s">
        <v>223</v>
      </c>
      <c r="AP6" s="294"/>
      <c r="AQ6" s="288" t="s">
        <v>223</v>
      </c>
      <c r="AR6" s="289"/>
      <c r="AS6" s="180" t="s">
        <v>224</v>
      </c>
      <c r="AT6" s="179" t="s">
        <v>246</v>
      </c>
      <c r="AU6" s="180" t="s">
        <v>225</v>
      </c>
      <c r="AV6" s="271" t="s">
        <v>380</v>
      </c>
      <c r="AW6" s="305" t="s">
        <v>332</v>
      </c>
      <c r="AX6" s="289"/>
      <c r="AY6" s="180" t="s">
        <v>207</v>
      </c>
      <c r="AZ6" s="291" t="s">
        <v>208</v>
      </c>
      <c r="BA6" s="310"/>
      <c r="BB6" s="310"/>
      <c r="BC6" s="289"/>
      <c r="BD6" s="291" t="s">
        <v>209</v>
      </c>
      <c r="BE6" s="289"/>
      <c r="BF6" s="267"/>
      <c r="BG6" s="179" t="s">
        <v>226</v>
      </c>
      <c r="BH6" s="180" t="s">
        <v>218</v>
      </c>
      <c r="BI6" s="180" t="s">
        <v>227</v>
      </c>
      <c r="BJ6" s="180" t="s">
        <v>228</v>
      </c>
      <c r="BK6" s="302"/>
      <c r="BL6" s="302"/>
      <c r="BM6" s="302"/>
    </row>
    <row r="7" spans="1:65" ht="133.5" customHeight="1">
      <c r="A7" s="175" t="s">
        <v>229</v>
      </c>
      <c r="B7" s="302"/>
      <c r="C7" s="182" t="s">
        <v>231</v>
      </c>
      <c r="D7" s="183" t="s">
        <v>232</v>
      </c>
      <c r="E7" s="183" t="s">
        <v>232</v>
      </c>
      <c r="F7" s="183" t="s">
        <v>232</v>
      </c>
      <c r="G7" s="302"/>
      <c r="H7" s="302"/>
      <c r="I7" s="302"/>
      <c r="J7" s="302"/>
      <c r="K7" s="182" t="s">
        <v>233</v>
      </c>
      <c r="L7" s="290" t="s">
        <v>193</v>
      </c>
      <c r="M7" s="289"/>
      <c r="N7" s="291" t="s">
        <v>319</v>
      </c>
      <c r="O7" s="304"/>
      <c r="P7" s="315" t="s">
        <v>321</v>
      </c>
      <c r="Q7" s="310"/>
      <c r="R7" s="295" t="s">
        <v>322</v>
      </c>
      <c r="S7" s="294"/>
      <c r="T7" s="198" t="s">
        <v>262</v>
      </c>
      <c r="U7" s="175" t="s">
        <v>234</v>
      </c>
      <c r="V7" s="302"/>
      <c r="W7" s="302"/>
      <c r="X7" s="184" t="s">
        <v>235</v>
      </c>
      <c r="Y7" s="183" t="s">
        <v>236</v>
      </c>
      <c r="Z7" s="180" t="s">
        <v>237</v>
      </c>
      <c r="AA7" s="183" t="s">
        <v>236</v>
      </c>
      <c r="AB7" s="180" t="s">
        <v>237</v>
      </c>
      <c r="AC7" s="182" t="s">
        <v>238</v>
      </c>
      <c r="AD7" s="302"/>
      <c r="AE7" s="182" t="s">
        <v>239</v>
      </c>
      <c r="AF7" s="302"/>
      <c r="AG7" s="302"/>
      <c r="AH7" s="302"/>
      <c r="AI7" s="302"/>
      <c r="AJ7" s="175" t="s">
        <v>193</v>
      </c>
      <c r="AK7" s="302"/>
      <c r="AL7" s="197" t="s">
        <v>326</v>
      </c>
      <c r="AM7" s="300" t="s">
        <v>240</v>
      </c>
      <c r="AN7" s="294"/>
      <c r="AO7" s="300" t="s">
        <v>241</v>
      </c>
      <c r="AP7" s="294"/>
      <c r="AQ7" s="311" t="s">
        <v>328</v>
      </c>
      <c r="AR7" s="304"/>
      <c r="AS7" s="175" t="s">
        <v>193</v>
      </c>
      <c r="AT7" s="179" t="s">
        <v>247</v>
      </c>
      <c r="AU7" s="175" t="s">
        <v>193</v>
      </c>
      <c r="AV7" s="197" t="s">
        <v>384</v>
      </c>
      <c r="AW7" s="306" t="s">
        <v>230</v>
      </c>
      <c r="AX7" s="289"/>
      <c r="AY7" s="180" t="s">
        <v>383</v>
      </c>
      <c r="AZ7" s="290" t="s">
        <v>193</v>
      </c>
      <c r="BA7" s="310"/>
      <c r="BB7" s="310"/>
      <c r="BC7" s="289"/>
      <c r="BD7" s="290" t="s">
        <v>193</v>
      </c>
      <c r="BE7" s="289"/>
      <c r="BF7" s="268"/>
      <c r="BG7" s="182" t="s">
        <v>243</v>
      </c>
      <c r="BH7" s="182" t="s">
        <v>242</v>
      </c>
      <c r="BI7" s="175" t="s">
        <v>244</v>
      </c>
      <c r="BJ7" s="182" t="s">
        <v>245</v>
      </c>
      <c r="BK7" s="303"/>
      <c r="BL7" s="303"/>
      <c r="BM7" s="303"/>
    </row>
    <row r="8" spans="1:65" ht="234.75" customHeight="1">
      <c r="A8" s="175" t="s">
        <v>252</v>
      </c>
      <c r="B8" s="303"/>
      <c r="C8" s="182" t="s">
        <v>258</v>
      </c>
      <c r="D8" s="183" t="s">
        <v>260</v>
      </c>
      <c r="E8" s="183" t="s">
        <v>259</v>
      </c>
      <c r="F8" s="183" t="s">
        <v>274</v>
      </c>
      <c r="G8" s="303"/>
      <c r="H8" s="303"/>
      <c r="I8" s="303"/>
      <c r="J8" s="303"/>
      <c r="K8" s="182" t="s">
        <v>258</v>
      </c>
      <c r="L8" s="288" t="s">
        <v>371</v>
      </c>
      <c r="M8" s="304"/>
      <c r="N8" s="306" t="s">
        <v>261</v>
      </c>
      <c r="O8" s="289"/>
      <c r="P8" s="315" t="s">
        <v>320</v>
      </c>
      <c r="Q8" s="310"/>
      <c r="R8" s="295" t="s">
        <v>377</v>
      </c>
      <c r="S8" s="296"/>
      <c r="T8" s="182" t="s">
        <v>263</v>
      </c>
      <c r="U8" s="198" t="s">
        <v>379</v>
      </c>
      <c r="V8" s="303"/>
      <c r="W8" s="303"/>
      <c r="X8" s="182" t="s">
        <v>264</v>
      </c>
      <c r="Y8" s="180" t="s">
        <v>324</v>
      </c>
      <c r="Z8" s="180" t="s">
        <v>266</v>
      </c>
      <c r="AA8" s="180" t="s">
        <v>325</v>
      </c>
      <c r="AB8" s="180" t="s">
        <v>267</v>
      </c>
      <c r="AC8" s="180" t="s">
        <v>337</v>
      </c>
      <c r="AD8" s="303"/>
      <c r="AE8" s="180" t="s">
        <v>276</v>
      </c>
      <c r="AF8" s="303"/>
      <c r="AG8" s="303"/>
      <c r="AH8" s="303"/>
      <c r="AI8" s="303"/>
      <c r="AJ8" s="175" t="s">
        <v>268</v>
      </c>
      <c r="AK8" s="303"/>
      <c r="AL8" s="198" t="s">
        <v>269</v>
      </c>
      <c r="AM8" s="262" t="s">
        <v>373</v>
      </c>
      <c r="AN8" s="262" t="s">
        <v>372</v>
      </c>
      <c r="AO8" s="295" t="s">
        <v>327</v>
      </c>
      <c r="AP8" s="294"/>
      <c r="AQ8" s="306" t="s">
        <v>277</v>
      </c>
      <c r="AR8" s="316"/>
      <c r="AS8" s="175" t="s">
        <v>271</v>
      </c>
      <c r="AT8" s="179" t="s">
        <v>272</v>
      </c>
      <c r="AU8" s="175" t="s">
        <v>278</v>
      </c>
      <c r="AV8" s="179" t="s">
        <v>329</v>
      </c>
      <c r="AW8" s="291" t="s">
        <v>333</v>
      </c>
      <c r="AX8" s="289"/>
      <c r="AY8" s="197" t="s">
        <v>330</v>
      </c>
      <c r="AZ8" s="311" t="s">
        <v>334</v>
      </c>
      <c r="BA8" s="312"/>
      <c r="BB8" s="312"/>
      <c r="BC8" s="313"/>
      <c r="BD8" s="288" t="s">
        <v>335</v>
      </c>
      <c r="BE8" s="289"/>
      <c r="BF8" s="194"/>
      <c r="BG8" s="193"/>
      <c r="BH8" s="193"/>
      <c r="BI8" s="192"/>
      <c r="BJ8" s="193"/>
      <c r="BK8" s="193"/>
      <c r="BL8" s="193"/>
      <c r="BM8" s="193"/>
    </row>
    <row r="9" spans="1:65">
      <c r="D9" s="187"/>
      <c r="E9" s="187"/>
      <c r="F9" s="187"/>
      <c r="G9" s="187"/>
      <c r="H9" s="187"/>
      <c r="I9" s="187"/>
      <c r="J9" s="187"/>
      <c r="U9" s="186"/>
      <c r="AC9" s="187"/>
      <c r="AD9" s="187"/>
      <c r="AE9" s="187"/>
      <c r="AF9" s="187"/>
      <c r="AG9" s="187"/>
      <c r="AH9" s="187"/>
      <c r="AI9" s="187"/>
      <c r="AJ9" s="187"/>
      <c r="AK9" s="187"/>
      <c r="AQ9" s="186"/>
      <c r="AR9" s="186"/>
      <c r="AS9" s="186"/>
      <c r="AT9" s="189"/>
      <c r="AW9" s="185"/>
      <c r="AX9" s="185"/>
      <c r="AZ9" s="186"/>
      <c r="BA9" s="186"/>
      <c r="BB9" s="186"/>
      <c r="BC9" s="186"/>
      <c r="BG9" s="171"/>
      <c r="BH9" s="171"/>
      <c r="BI9" s="171"/>
      <c r="BJ9" s="171"/>
    </row>
    <row r="10" spans="1:65">
      <c r="A10" s="169" t="s">
        <v>388</v>
      </c>
    </row>
  </sheetData>
  <mergeCells count="73">
    <mergeCell ref="N5:O5"/>
    <mergeCell ref="N6:O6"/>
    <mergeCell ref="N7:O7"/>
    <mergeCell ref="N8:O8"/>
    <mergeCell ref="AZ5:BC5"/>
    <mergeCell ref="AZ6:BC6"/>
    <mergeCell ref="AZ7:BC7"/>
    <mergeCell ref="AZ8:BC8"/>
    <mergeCell ref="P5:Q5"/>
    <mergeCell ref="P6:Q6"/>
    <mergeCell ref="P7:Q7"/>
    <mergeCell ref="P8:Q8"/>
    <mergeCell ref="AQ6:AR6"/>
    <mergeCell ref="AQ7:AR7"/>
    <mergeCell ref="AQ8:AR8"/>
    <mergeCell ref="AQ5:AR5"/>
    <mergeCell ref="I3:J3"/>
    <mergeCell ref="AU3:AV3"/>
    <mergeCell ref="Y3:Z3"/>
    <mergeCell ref="AA3:AB3"/>
    <mergeCell ref="AZ3:BA3"/>
    <mergeCell ref="BB3:BC3"/>
    <mergeCell ref="N3:O3"/>
    <mergeCell ref="P3:Q3"/>
    <mergeCell ref="AC3:AD3"/>
    <mergeCell ref="AF3:AG3"/>
    <mergeCell ref="AH3:AI3"/>
    <mergeCell ref="AQ3:AR3"/>
    <mergeCell ref="R3:S3"/>
    <mergeCell ref="AO3:AP3"/>
    <mergeCell ref="AW3:AX3"/>
    <mergeCell ref="B5:B8"/>
    <mergeCell ref="G5:G8"/>
    <mergeCell ref="H5:H8"/>
    <mergeCell ref="I5:I8"/>
    <mergeCell ref="J5:J8"/>
    <mergeCell ref="BM5:BM7"/>
    <mergeCell ref="AH5:AH8"/>
    <mergeCell ref="AI5:AI8"/>
    <mergeCell ref="AK5:AK8"/>
    <mergeCell ref="BK5:BK7"/>
    <mergeCell ref="BL5:BL7"/>
    <mergeCell ref="AO5:AP5"/>
    <mergeCell ref="AO6:AP6"/>
    <mergeCell ref="AO7:AP7"/>
    <mergeCell ref="AO8:AP8"/>
    <mergeCell ref="AW5:AX5"/>
    <mergeCell ref="AW6:AX6"/>
    <mergeCell ref="AW7:AX7"/>
    <mergeCell ref="AW8:AX8"/>
    <mergeCell ref="L5:M5"/>
    <mergeCell ref="L6:M6"/>
    <mergeCell ref="L7:M7"/>
    <mergeCell ref="L8:M8"/>
    <mergeCell ref="L3:M3"/>
    <mergeCell ref="R6:S6"/>
    <mergeCell ref="R7:S7"/>
    <mergeCell ref="R8:S8"/>
    <mergeCell ref="R5:S5"/>
    <mergeCell ref="AM3:AN3"/>
    <mergeCell ref="AM5:AN5"/>
    <mergeCell ref="AM6:AN6"/>
    <mergeCell ref="AM7:AN7"/>
    <mergeCell ref="V5:V8"/>
    <mergeCell ref="W5:W8"/>
    <mergeCell ref="AD5:AD8"/>
    <mergeCell ref="AF5:AF8"/>
    <mergeCell ref="AG5:AG8"/>
    <mergeCell ref="BD3:BE3"/>
    <mergeCell ref="BD8:BE8"/>
    <mergeCell ref="BD7:BE7"/>
    <mergeCell ref="BD6:BE6"/>
    <mergeCell ref="BD5:BE5"/>
  </mergeCells>
  <phoneticPr fontId="1"/>
  <hyperlinks>
    <hyperlink ref="BD5" r:id="rId1"/>
    <hyperlink ref="BG5" r:id="rId2"/>
    <hyperlink ref="K5" r:id="rId3"/>
    <hyperlink ref="T5" r:id="rId4"/>
    <hyperlink ref="X5" r:id="rId5"/>
    <hyperlink ref="L5" r:id="rId6"/>
    <hyperlink ref="AU5" r:id="rId7"/>
    <hyperlink ref="AS5" r:id="rId8"/>
    <hyperlink ref="AA5" r:id="rId9" display="https://www.e-stat.go.jp/stat-search/files?page=1&amp;query=%E5%8C%BB%E7%99%82%E6%96%BD%E8%A8%AD%E5%BE%93%E4%BA%8B%E5%8C%BB%E5%B8%AB%E6%95%B0%20%E4%BA%8C%E6%AC%A1%E5%8C%BB%E7%99%82%E5%9C%8F%20%E5%B8%82%E5%8C%BA%E7%94%BA%E6%9D%91&amp;layout=dataset&amp;year=20160&amp;stat_infid=000031655193&amp;metadata=1&amp;data=1"/>
    <hyperlink ref="AJ5" r:id="rId10"/>
    <hyperlink ref="BH5" r:id="rId11"/>
    <hyperlink ref="BJ5" r:id="rId12"/>
    <hyperlink ref="AC5" r:id="rId13"/>
    <hyperlink ref="AE5" r:id="rId14"/>
    <hyperlink ref="D5" r:id="rId15"/>
    <hyperlink ref="E5" r:id="rId16"/>
    <hyperlink ref="F5" r:id="rId17"/>
    <hyperlink ref="AW5" r:id="rId18"/>
    <hyperlink ref="N5" r:id="rId19"/>
    <hyperlink ref="U5" r:id="rId20"/>
    <hyperlink ref="AL5" r:id="rId21"/>
    <hyperlink ref="R5" r:id="rId22"/>
    <hyperlink ref="AM5" r:id="rId23"/>
    <hyperlink ref="AO5" r:id="rId24"/>
    <hyperlink ref="C5" r:id="rId25"/>
    <hyperlink ref="Y5" r:id="rId26" display="https://www.e-stat.go.jp/stat-search/files?page=1&amp;query=%E5%8C%BB%E7%99%82%E6%96%BD%E8%A8%AD%E5%BE%93%E4%BA%8B%E5%8C%BB%E5%B8%AB%E6%95%B0%20%E4%BA%8C%E6%AC%A1%E5%8C%BB%E7%99%82%E5%9C%8F%20%E5%B8%82%E5%8C%BA%E7%94%BA%E6%9D%91&amp;layout=dataset&amp;year=20160&amp;stat_infid=000031655193&amp;metadata=1&amp;data=1"/>
    <hyperlink ref="AQ5" r:id="rId27"/>
    <hyperlink ref="AT5" r:id="rId28"/>
    <hyperlink ref="AV5" r:id="rId29"/>
    <hyperlink ref="BI5" r:id="rId30"/>
    <hyperlink ref="Z5" r:id="rId31" display="https://www.e-stat.go.jp/stat-search/files?page=1&amp;query=%E4%BD%8F%E6%B0%91%E5%9F%BA%E6%9C%AC%E5%8F%B0%E5%B8%B3%E3%81%AB%E5%9F%BA%E3%81%A5%E3%81%8F%E4%BA%BA%E5%8F%A3%E3%80%81%E4%BA%BA%E5%8F%A3%E5%8B%95%E6%85%8B%E5%8F%8A%E3%81%B3%E4%B8%96%E5%B8%AF%E6%95%B0%E8%AA%BF%E6%9F%BB%20&amp;layout=dataset&amp;stat_infid=000031598539&amp;metadata=1&amp;data=1"/>
    <hyperlink ref="AB5" r:id="rId32" display="https://www.e-stat.go.jp/stat-search/files?page=1&amp;query=%E4%BD%8F%E6%B0%91%E5%9F%BA%E6%9C%AC%E5%8F%B0%E5%B8%B3%E3%81%AB%E5%9F%BA%E3%81%A5%E3%81%8F%E4%BA%BA%E5%8F%A3%E3%80%81%E4%BA%BA%E5%8F%A3%E5%8B%95%E6%85%8B%E5%8F%8A%E3%81%B3%E4%B8%96%E5%B8%AF%E6%95%B0%E8%AA%BF%E6%9F%BB%20&amp;layout=dataset&amp;stat_infid=000031598539&amp;metadata=1&amp;data=1"/>
    <hyperlink ref="AZ5:BC5" r:id="rId33" display="https://www.e-stat.go.jp/stat-search/database?page=1&amp;query=%E5%BE%93%E6%A5%AD%E4%B8%8A%E3%81%AE%E5%9C%B0%E4%BD%8D(8%E5%8C%BA%E5%88%86)%E3%80%80%E7%94%B7%E5%A5%B3%E5%88%A515%E6%AD%B3%E4%BB%A5%E4%B8%8A%E5%B0%B1%E6%A5%AD%E8%80%85%E6%95%B0%E3%80%80%E5%85%A8%E5%9B%BD%E3%80%80%E9%83%BD%E9%81%93%E5%BA%9C%E7%9C%8C%E3%80%80%E5%B8%82%E5%8C%BA%E7%94%BA%E6%9D%91%20&amp;sort=tstat_name%20asc&amp;layout=dataset&amp;toukei=00200521&amp;year=20150&amp;statdisp_id=0003174863&amp;metadata=1&amp;data=1"/>
    <hyperlink ref="P5:Q5" r:id="rId34" display="https://www.e-stat.go.jp/stat-search/database?page=1&amp;query=%E4%BD%8F%E5%B1%85%E3%81%AE%E7%8A%B6%E6%85%8B%20%E3%81%86%E3%81%A1%E4%BD%8F%E5%AE%85%E3%81%AB%E4%BD%8F%E3%82%80%E4%B8%80%E8%88%AC%E4%B8%96%E5%B8%AF%20%E4%B8%80%E6%88%B8%E5%BB%BA%E3%81%A6%E3%80%80%E5%85%A8%E5%9B%BD%E3%80%80%E5%B8%82%E5%8C%BA%E7%94%BA%E6%9D%91&amp;layout=dataset&amp;statdisp_id=0003154940&amp;metadata=1&amp;data=1"/>
    <hyperlink ref="AY5" r:id="rId35"/>
  </hyperlinks>
  <pageMargins left="0.70866141732283472" right="0.70866141732283472" top="0.74803149606299213" bottom="0.74803149606299213" header="0.31496062992125984" footer="0.31496062992125984"/>
  <pageSetup paperSize="8" scale="90" orientation="landscape" r:id="rId36"/>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指標</vt:lpstr>
      <vt:lpstr>偏差値</vt:lpstr>
      <vt:lpstr>分野別レーダーチャート</vt:lpstr>
      <vt:lpstr>分野別偏差値と総合レーダーチャート</vt:lpstr>
      <vt:lpstr>元データ</vt:lpstr>
      <vt:lpstr>取得元</vt:lpstr>
      <vt:lpstr>元データ!Print_Area</vt:lpstr>
      <vt:lpstr>指標!Print_Area</vt:lpstr>
      <vt:lpstr>取得元!Print_Area</vt:lpstr>
      <vt:lpstr>分野別レーダーチャート!Print_Area</vt:lpstr>
      <vt:lpstr>分野別偏差値と総合レーダーチャート!Print_Area</vt:lpstr>
      <vt:lpstr>偏差値!Print_Area</vt:lpstr>
      <vt:lpstr>元データ!Print_Titles</vt:lpstr>
      <vt:lpstr>指標!Print_Titles</vt:lpstr>
      <vt:lpstr>取得元!Print_Titles</vt:lpstr>
      <vt:lpstr>偏差値!Print_Titles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2020-03-31T05:17:29Z</dcterms:created>
  <dcterms:modified xsi:type="dcterms:W3CDTF">2020-05-12T10:07:50Z</dcterms:modified>
</cp:coreProperties>
</file>