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各課専用\指導検査課\◎予算\02★補正予算\★R5年度12月補正\生産性向上\補助金運用資料\R8.2月補正\02 要領・手引き\999_様式\"/>
    </mc:Choice>
  </mc:AlternateContent>
  <xr:revisionPtr revIDLastSave="0" documentId="13_ncr:1_{3C301C8B-C850-4B89-AEB7-94EB141886CF}" xr6:coauthVersionLast="47" xr6:coauthVersionMax="47" xr10:uidLastSave="{00000000-0000-0000-0000-000000000000}"/>
  <bookViews>
    <workbookView xWindow="28680" yWindow="-75" windowWidth="29040" windowHeight="15720" tabRatio="718" xr2:uid="{80FA2544-043B-437C-B313-E2BFB914E8DD}"/>
  </bookViews>
  <sheets>
    <sheet name="交付申請→" sheetId="9" r:id="rId1"/>
    <sheet name="入力シート【基本情報】" sheetId="2" r:id="rId2"/>
    <sheet name="入力シート【申請内容】" sheetId="11" r:id="rId3"/>
    <sheet name="第１号様式_事前着手届" sheetId="1" r:id="rId4"/>
    <sheet name="第２号様式_交付申請書" sheetId="5" r:id="rId5"/>
    <sheet name="第２号様式別紙１ 所要額調書" sheetId="17" r:id="rId6"/>
    <sheet name="第２号様式別紙２_算出基礎資料" sheetId="8" r:id="rId7"/>
    <sheet name="第2号様式別紙３_事業計画書" sheetId="23" r:id="rId8"/>
    <sheet name="口座振替依頼書" sheetId="19" r:id="rId9"/>
    <sheet name="(システムの場合)補助対象期間計算表" sheetId="20" r:id="rId10"/>
    <sheet name="（賃上げの場合）賃上げ計算書" sheetId="26" r:id="rId11"/>
    <sheet name="変更・中止→" sheetId="28" r:id="rId12"/>
    <sheet name="第３号様式_変更承認申請書" sheetId="12" r:id="rId13"/>
    <sheet name="第４号様式_中止（廃止）承認申請書" sheetId="13" r:id="rId14"/>
    <sheet name="実績報告→" sheetId="29" r:id="rId15"/>
    <sheet name="第５号様式_実績報告書" sheetId="14" r:id="rId16"/>
    <sheet name="第７号様式_取得財産管理台帳" sheetId="10" r:id="rId17"/>
    <sheet name="その他→" sheetId="30" r:id="rId18"/>
    <sheet name="第６号様式_消費税に係る報告書 " sheetId="24" r:id="rId19"/>
    <sheet name="第8号様式_取得財産処分申請書" sheetId="25" r:id="rId20"/>
    <sheet name="リスト" sheetId="6" state="hidden" r:id="rId21"/>
  </sheets>
  <definedNames>
    <definedName name="_xlnm.Print_Area" localSheetId="9">'(システムの場合)補助対象期間計算表'!$A$1:$E$20</definedName>
    <definedName name="_xlnm.Print_Area" localSheetId="8">口座振替依頼書!$A$2:$Y$39</definedName>
    <definedName name="_xlnm.Print_Area" localSheetId="3">第１号様式_事前着手届!$A$2:$Y$37</definedName>
    <definedName name="_xlnm.Print_Area" localSheetId="4">第２号様式_交付申請書!$A$2:$Y$33</definedName>
    <definedName name="_xlnm.Print_Area" localSheetId="5">'第２号様式別紙１ 所要額調書'!$A$2:$I$40</definedName>
    <definedName name="_xlnm.Print_Area" localSheetId="6">第２号様式別紙２_算出基礎資料!$A$2:$AF$17</definedName>
    <definedName name="_xlnm.Print_Area" localSheetId="7">第2号様式別紙３_事業計画書!$A$2:$Y$29</definedName>
    <definedName name="_xlnm.Print_Area" localSheetId="12">第３号様式_変更承認申請書!$A$1:$Y$34</definedName>
    <definedName name="_xlnm.Print_Area" localSheetId="13">'第４号様式_中止（廃止）承認申請書'!$A$1:$Y$34</definedName>
    <definedName name="_xlnm.Print_Area" localSheetId="15">第５号様式_実績報告書!$A$1:$Y$33</definedName>
    <definedName name="_xlnm.Print_Area" localSheetId="18">'第６号様式_消費税に係る報告書 '!$A$1:$Y$35</definedName>
    <definedName name="_xlnm.Print_Area" localSheetId="16">第７号様式_取得財産管理台帳!$A$1:$H$15</definedName>
    <definedName name="_xlnm.Print_Area" localSheetId="19">第8号様式_取得財産処分申請書!$A$1:$Y$35</definedName>
    <definedName name="_xlnm.Print_Area" localSheetId="1">入力シート【基本情報】!$A$1:$F$64</definedName>
    <definedName name="_xlnm.Print_Area" localSheetId="2">入力シート【申請内容】!$A$1:$I$38</definedName>
    <definedName name="_xlnm.Print_Titles" localSheetId="5">'第２号様式別紙１ 所要額調書'!$2:$9</definedName>
    <definedName name="バックオフィス_種類">リスト!$D$3:$D$5</definedName>
    <definedName name="バックオフィス_中止">リスト!$I$3:$I$4</definedName>
    <definedName name="設備等導入_種類">リスト!$E$3:$E$7</definedName>
    <definedName name="設備等導入_処遇">リスト!$C$3:$C$6</definedName>
    <definedName name="設備等導入_中止">リスト!$J$3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2" l="1"/>
  <c r="E34" i="2"/>
  <c r="B40" i="17" l="1"/>
  <c r="E10" i="17"/>
  <c r="H18" i="11"/>
  <c r="G18" i="11"/>
  <c r="F18" i="11"/>
  <c r="L9" i="1"/>
  <c r="A16" i="24"/>
  <c r="A16" i="25"/>
  <c r="A15" i="14"/>
  <c r="C11" i="20"/>
  <c r="I16" i="20"/>
  <c r="E18" i="11"/>
  <c r="I30" i="11" l="1"/>
  <c r="A5" i="1"/>
  <c r="L9" i="25"/>
  <c r="L8" i="25"/>
  <c r="L7" i="25"/>
  <c r="B22" i="24"/>
  <c r="L9" i="24"/>
  <c r="L8" i="24"/>
  <c r="L7" i="24"/>
  <c r="H9" i="10"/>
  <c r="G9" i="10"/>
  <c r="F9" i="10"/>
  <c r="A9" i="10"/>
  <c r="B6" i="10"/>
  <c r="J21" i="14"/>
  <c r="L9" i="14"/>
  <c r="L8" i="14"/>
  <c r="L7" i="14"/>
  <c r="Q3" i="14"/>
  <c r="B29" i="13"/>
  <c r="B26" i="13"/>
  <c r="A15" i="13"/>
  <c r="L9" i="13"/>
  <c r="L8" i="13"/>
  <c r="L7" i="13"/>
  <c r="Q3" i="13"/>
  <c r="G22" i="12"/>
  <c r="G19" i="12"/>
  <c r="L9" i="12"/>
  <c r="L8" i="12"/>
  <c r="L7" i="12"/>
  <c r="Q3" i="12"/>
  <c r="Q4" i="19"/>
  <c r="G19" i="19"/>
  <c r="G18" i="19"/>
  <c r="G17" i="19"/>
  <c r="G16" i="19"/>
  <c r="G15" i="19"/>
  <c r="G14" i="19"/>
  <c r="L11" i="19"/>
  <c r="L10" i="19"/>
  <c r="L9" i="19"/>
  <c r="L8" i="19"/>
  <c r="L7" i="19"/>
  <c r="L6" i="19"/>
  <c r="G6" i="8"/>
  <c r="Z14" i="8"/>
  <c r="Z13" i="8"/>
  <c r="P14" i="8"/>
  <c r="P13" i="8"/>
  <c r="P12" i="8"/>
  <c r="V14" i="8"/>
  <c r="V13" i="8"/>
  <c r="V12" i="8"/>
  <c r="T14" i="8"/>
  <c r="T13" i="8"/>
  <c r="T12" i="8"/>
  <c r="L14" i="8"/>
  <c r="L13" i="8"/>
  <c r="L12" i="8"/>
  <c r="B12" i="8"/>
  <c r="B13" i="8"/>
  <c r="B14" i="8"/>
  <c r="L11" i="8"/>
  <c r="I11" i="8"/>
  <c r="B11" i="8"/>
  <c r="E24" i="11"/>
  <c r="H27" i="2"/>
  <c r="C4" i="17"/>
  <c r="C6" i="17"/>
  <c r="X31" i="5"/>
  <c r="X30" i="5"/>
  <c r="L10" i="5"/>
  <c r="L9" i="5"/>
  <c r="L8" i="5"/>
  <c r="Q4" i="5"/>
  <c r="B24" i="1"/>
  <c r="K20" i="1"/>
  <c r="L10" i="1"/>
  <c r="L8" i="1"/>
  <c r="Q4" i="1"/>
  <c r="E21" i="23"/>
  <c r="E20" i="23"/>
  <c r="E19" i="23"/>
  <c r="E10" i="23"/>
  <c r="E11" i="23"/>
  <c r="E12" i="23"/>
  <c r="E13" i="23"/>
  <c r="E14" i="23"/>
  <c r="E15" i="23"/>
  <c r="E18" i="23"/>
  <c r="E17" i="23"/>
  <c r="E16" i="23"/>
  <c r="Z12" i="8" l="1"/>
  <c r="D1" i="25"/>
  <c r="D1" i="24"/>
  <c r="C1" i="10"/>
  <c r="D1" i="14"/>
  <c r="V11" i="8"/>
  <c r="T11" i="8"/>
  <c r="P11" i="8"/>
  <c r="A3" i="17"/>
  <c r="Z11" i="8" l="1"/>
  <c r="L12" i="17"/>
  <c r="I22" i="17" l="1"/>
  <c r="I25" i="17"/>
  <c r="I28" i="17"/>
  <c r="I31" i="17"/>
  <c r="L11" i="17" l="1"/>
  <c r="D1" i="13"/>
  <c r="K27" i="11"/>
  <c r="K26" i="11"/>
  <c r="B33" i="13" s="1"/>
  <c r="H35" i="11"/>
  <c r="G35" i="11"/>
  <c r="F35" i="11"/>
  <c r="H34" i="11"/>
  <c r="G34" i="11"/>
  <c r="F34" i="11"/>
  <c r="H33" i="11"/>
  <c r="G33" i="11"/>
  <c r="F33" i="11"/>
  <c r="H32" i="11"/>
  <c r="G32" i="11"/>
  <c r="F32" i="11"/>
  <c r="H31" i="11"/>
  <c r="G31" i="11"/>
  <c r="F31" i="11"/>
  <c r="H30" i="11"/>
  <c r="G30" i="11"/>
  <c r="F30" i="11"/>
  <c r="H29" i="11"/>
  <c r="G29" i="11"/>
  <c r="F29" i="11"/>
  <c r="H28" i="11"/>
  <c r="G28" i="11"/>
  <c r="F28" i="11"/>
  <c r="H25" i="11"/>
  <c r="G25" i="11"/>
  <c r="F25" i="11"/>
  <c r="H24" i="11"/>
  <c r="G24" i="11"/>
  <c r="F24" i="11"/>
  <c r="C10" i="26"/>
  <c r="C16" i="26"/>
  <c r="C37" i="26"/>
  <c r="C27" i="26"/>
  <c r="C15" i="26"/>
  <c r="C36" i="26"/>
  <c r="C33" i="26"/>
  <c r="C26" i="26"/>
  <c r="C23" i="26"/>
  <c r="C9" i="26"/>
  <c r="A10" i="10" l="1"/>
  <c r="C17" i="26"/>
  <c r="C34" i="2" l="1"/>
  <c r="E34" i="11" l="1"/>
  <c r="E9" i="10" s="1"/>
  <c r="E35" i="11"/>
  <c r="E33" i="11"/>
  <c r="E32" i="11"/>
  <c r="C9" i="10" s="1"/>
  <c r="E31" i="11"/>
  <c r="E30" i="11"/>
  <c r="E29" i="11"/>
  <c r="E28" i="11"/>
  <c r="E25" i="11"/>
  <c r="B9" i="10" l="1"/>
  <c r="B21" i="13"/>
  <c r="D9" i="10"/>
  <c r="X31" i="14"/>
  <c r="X32" i="12"/>
  <c r="D2" i="1"/>
  <c r="D2" i="5"/>
  <c r="I14" i="8" l="1"/>
  <c r="I13" i="8"/>
  <c r="I12" i="8"/>
  <c r="AC20" i="1" l="1"/>
  <c r="AD20" i="1" l="1"/>
  <c r="I24" i="11"/>
  <c r="I28" i="11"/>
  <c r="I31" i="11"/>
  <c r="I32" i="11"/>
  <c r="I33" i="11"/>
  <c r="I35" i="11"/>
  <c r="AA20" i="1" l="1"/>
  <c r="K6" i="11" l="1"/>
  <c r="F4" i="11" s="1"/>
  <c r="L7" i="11"/>
  <c r="X30" i="14" s="1"/>
  <c r="P5" i="6" l="1"/>
  <c r="P4" i="6"/>
  <c r="P3" i="6"/>
  <c r="P2" i="6"/>
  <c r="E12" i="10"/>
  <c r="E11" i="10"/>
  <c r="E10" i="10"/>
  <c r="F10" i="10"/>
  <c r="H12" i="10"/>
  <c r="G12" i="10"/>
  <c r="F12" i="10"/>
  <c r="C12" i="10"/>
  <c r="B12" i="10"/>
  <c r="A12" i="10"/>
  <c r="H28" i="17"/>
  <c r="G28" i="17"/>
  <c r="H22" i="17"/>
  <c r="G22" i="17"/>
  <c r="C38" i="11"/>
  <c r="C37" i="11"/>
  <c r="C36" i="11"/>
  <c r="D12" i="10" l="1"/>
  <c r="C17" i="20"/>
  <c r="C2" i="23" l="1"/>
  <c r="J16" i="20" l="1"/>
  <c r="K16" i="20" l="1"/>
  <c r="L16" i="20" s="1"/>
  <c r="C31" i="2"/>
  <c r="C30" i="2"/>
  <c r="C33" i="2"/>
  <c r="C18" i="2"/>
  <c r="C17" i="2"/>
  <c r="H7" i="20" l="1"/>
  <c r="H8" i="20"/>
  <c r="H9" i="20"/>
  <c r="H10" i="20"/>
  <c r="H11" i="20"/>
  <c r="H12" i="20"/>
  <c r="H13" i="20"/>
  <c r="H14" i="20"/>
  <c r="H15" i="20"/>
  <c r="H6" i="20"/>
  <c r="J15" i="20" l="1"/>
  <c r="I15" i="20"/>
  <c r="J14" i="20"/>
  <c r="I14" i="20"/>
  <c r="J10" i="20"/>
  <c r="I10" i="20"/>
  <c r="J8" i="20"/>
  <c r="I8" i="20"/>
  <c r="J6" i="20"/>
  <c r="I6" i="20"/>
  <c r="J13" i="20"/>
  <c r="I13" i="20"/>
  <c r="J12" i="20"/>
  <c r="I12" i="20"/>
  <c r="J9" i="20"/>
  <c r="I9" i="20"/>
  <c r="J7" i="20"/>
  <c r="I7" i="20"/>
  <c r="J11" i="20"/>
  <c r="I11" i="20"/>
  <c r="K7" i="20" l="1"/>
  <c r="L7" i="20" s="1"/>
  <c r="K6" i="20"/>
  <c r="L6" i="20" s="1"/>
  <c r="K12" i="20"/>
  <c r="L12" i="20" s="1"/>
  <c r="K15" i="20"/>
  <c r="L15" i="20" s="1"/>
  <c r="K8" i="20"/>
  <c r="L8" i="20" s="1"/>
  <c r="K11" i="20"/>
  <c r="L11" i="20" s="1"/>
  <c r="K14" i="20"/>
  <c r="L14" i="20" s="1"/>
  <c r="K10" i="20"/>
  <c r="L10" i="20" s="1"/>
  <c r="K9" i="20"/>
  <c r="L9" i="20" s="1"/>
  <c r="K13" i="20"/>
  <c r="L13" i="20" s="1"/>
  <c r="L12" i="11"/>
  <c r="M12" i="11"/>
  <c r="K12" i="11"/>
  <c r="K11" i="11"/>
  <c r="L11" i="11"/>
  <c r="M11" i="11"/>
  <c r="L10" i="11"/>
  <c r="M10" i="11"/>
  <c r="K10" i="11"/>
  <c r="I18" i="11"/>
  <c r="I34" i="11" s="1"/>
  <c r="I4" i="2"/>
  <c r="D1" i="12"/>
  <c r="L17" i="20" l="1"/>
  <c r="C12" i="20" s="1"/>
  <c r="C18" i="20" s="1"/>
  <c r="K17" i="20"/>
  <c r="I61" i="2"/>
  <c r="I39" i="2"/>
  <c r="C19" i="20" l="1"/>
  <c r="K3" i="17"/>
  <c r="I48" i="2"/>
  <c r="I25" i="2"/>
  <c r="B10" i="17" l="1"/>
  <c r="D14" i="17"/>
  <c r="D11" i="17"/>
  <c r="B16" i="17"/>
  <c r="B28" i="17"/>
  <c r="B22" i="17"/>
  <c r="D17" i="17"/>
  <c r="D29" i="17"/>
  <c r="D26" i="17"/>
  <c r="G31" i="17"/>
  <c r="H25" i="17"/>
  <c r="H31" i="17"/>
  <c r="G25" i="17"/>
  <c r="D23" i="17"/>
  <c r="D32" i="17"/>
  <c r="I38" i="17"/>
  <c r="H13" i="17"/>
  <c r="I14" i="2"/>
  <c r="H16" i="17"/>
  <c r="L28" i="19"/>
  <c r="L31" i="19"/>
  <c r="L32" i="19"/>
  <c r="N8" i="19"/>
  <c r="L30" i="19"/>
  <c r="L29" i="19"/>
  <c r="I53" i="2"/>
  <c r="A3" i="10"/>
  <c r="H5" i="6" l="1"/>
  <c r="H10" i="10"/>
  <c r="H11" i="10"/>
  <c r="F11" i="10"/>
  <c r="G11" i="10"/>
  <c r="A11" i="10"/>
  <c r="B10" i="10"/>
  <c r="B11" i="10"/>
  <c r="G10" i="10"/>
  <c r="I2" i="17" l="1"/>
  <c r="H3" i="6"/>
  <c r="H4" i="6"/>
  <c r="D20" i="17"/>
  <c r="H10" i="17"/>
  <c r="H34" i="17" s="1"/>
  <c r="C10" i="10" l="1"/>
  <c r="D10" i="10" s="1"/>
  <c r="C11" i="10"/>
  <c r="D11" i="10" s="1"/>
  <c r="H19" i="17"/>
  <c r="H35" i="17" s="1"/>
  <c r="N9" i="14"/>
  <c r="N9" i="13"/>
  <c r="N9" i="12"/>
  <c r="V15" i="8"/>
  <c r="L15" i="8"/>
  <c r="A12" i="8"/>
  <c r="A13" i="8" s="1"/>
  <c r="G10" i="17" l="1"/>
  <c r="I10" i="17" s="1"/>
  <c r="G16" i="17"/>
  <c r="I16" i="17" s="1"/>
  <c r="Z15" i="8"/>
  <c r="I34" i="17" l="1"/>
  <c r="I37" i="17" s="1"/>
  <c r="J21" i="5" s="1"/>
  <c r="G34" i="17"/>
  <c r="G13" i="17"/>
  <c r="I13" i="17" s="1"/>
  <c r="G19" i="17"/>
  <c r="I19" i="17" s="1"/>
  <c r="G35" i="17" l="1"/>
  <c r="I35" i="17" l="1"/>
  <c r="I39" i="17" s="1"/>
  <c r="J23" i="14" s="1"/>
  <c r="J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小谷　慎太</author>
  </authors>
  <commentList>
    <comment ref="C9" authorId="0" shapeId="0" xr:uid="{62A780CD-B208-4C73-B290-080CDB2A08D7}">
      <text>
        <r>
          <rPr>
            <b/>
            <sz val="9"/>
            <color indexed="81"/>
            <rFont val="MS P ゴシック"/>
            <family val="3"/>
            <charset val="128"/>
          </rPr>
          <t>システム利用を開始日（契約初日）を記入
例
利用期間　R8.10.1～R9.9.30の場合→　R8.10.1</t>
        </r>
      </text>
    </comment>
    <comment ref="C10" authorId="0" shapeId="0" xr:uid="{02EF0BF0-84A3-4819-AC12-8D1D4C523138}">
      <text>
        <r>
          <rPr>
            <b/>
            <sz val="9"/>
            <color indexed="81"/>
            <rFont val="MS P ゴシック"/>
            <family val="3"/>
            <charset val="128"/>
          </rPr>
          <t>システム利用の終了日(契約満了日)を記入
例
利用期間　R8.10.1～R9.9.30のの場合→　R8.9.30</t>
        </r>
      </text>
    </comment>
  </commentList>
</comments>
</file>

<file path=xl/sharedStrings.xml><?xml version="1.0" encoding="utf-8"?>
<sst xmlns="http://schemas.openxmlformats.org/spreadsheetml/2006/main" count="715" uniqueCount="439">
  <si>
    <t>別記</t>
    <phoneticPr fontId="1"/>
  </si>
  <si>
    <t>　京都府知事　様</t>
    <phoneticPr fontId="1"/>
  </si>
  <si>
    <t>申請者</t>
  </si>
  <si>
    <t>第１号様式（第５条関係）</t>
    <phoneticPr fontId="1"/>
  </si>
  <si>
    <t>記</t>
    <rPh sb="0" eb="1">
      <t>キ</t>
    </rPh>
    <phoneticPr fontId="1"/>
  </si>
  <si>
    <t>１</t>
    <phoneticPr fontId="1"/>
  </si>
  <si>
    <t>２</t>
    <phoneticPr fontId="1"/>
  </si>
  <si>
    <t>着手（予定）年月日</t>
    <phoneticPr fontId="1"/>
  </si>
  <si>
    <t>事前着手の理由</t>
    <phoneticPr fontId="1"/>
  </si>
  <si>
    <t>別記条件
　本事業については、補助金の交付申請日から交付決定を受けるまでの間において、変更を行わないこと。</t>
    <phoneticPr fontId="1"/>
  </si>
  <si>
    <t>交付申請日</t>
    <rPh sb="0" eb="5">
      <t>コウフシンセイビ</t>
    </rPh>
    <phoneticPr fontId="1"/>
  </si>
  <si>
    <t>事前着手日</t>
    <rPh sb="0" eb="5">
      <t>ジゼンチャクシュビ</t>
    </rPh>
    <phoneticPr fontId="1"/>
  </si>
  <si>
    <t>事前着手の理由</t>
    <rPh sb="0" eb="4">
      <t>ジゼンチャクシュ</t>
    </rPh>
    <rPh sb="5" eb="7">
      <t>リユウ</t>
    </rPh>
    <phoneticPr fontId="1"/>
  </si>
  <si>
    <t>第２号様式（第６条関係）</t>
    <phoneticPr fontId="1"/>
  </si>
  <si>
    <t>交付申請額</t>
    <phoneticPr fontId="1"/>
  </si>
  <si>
    <t>円</t>
    <rPh sb="0" eb="1">
      <t>エン</t>
    </rPh>
    <phoneticPr fontId="1"/>
  </si>
  <si>
    <t>添付資料</t>
    <rPh sb="0" eb="4">
      <t>テンプシリョウ</t>
    </rPh>
    <phoneticPr fontId="1"/>
  </si>
  <si>
    <t>補助対象経費の算出基礎資料（別記第２号様式　別紙２）</t>
  </si>
  <si>
    <t>補助対象経費に係る見積書の写し</t>
  </si>
  <si>
    <t>購入する機器等のカタログ又は参加する研修等の開催案内</t>
  </si>
  <si>
    <t>国又は地方公共団体による本補助金と対象及び目的を同じくする補助金を活用している場合には、当該補助金の交付申請書等の写し</t>
  </si>
  <si>
    <t>その他参考となる資料</t>
  </si>
  <si>
    <t>口座振替依頼書</t>
  </si>
  <si>
    <t>資料種別</t>
    <rPh sb="0" eb="4">
      <t>シリョウシュベツ</t>
    </rPh>
    <phoneticPr fontId="1"/>
  </si>
  <si>
    <t>別表１の２の項補助率の欄の（１）に該当する場合には、その実施状況がわかる資料</t>
  </si>
  <si>
    <t>提出</t>
    <rPh sb="0" eb="2">
      <t>テイシュツ</t>
    </rPh>
    <phoneticPr fontId="1"/>
  </si>
  <si>
    <t>必須</t>
    <rPh sb="0" eb="2">
      <t>ヒッス</t>
    </rPh>
    <phoneticPr fontId="1"/>
  </si>
  <si>
    <t>事前着手の有無</t>
    <rPh sb="0" eb="4">
      <t>ジゼンチャクシュ</t>
    </rPh>
    <rPh sb="5" eb="7">
      <t>ウム</t>
    </rPh>
    <phoneticPr fontId="1"/>
  </si>
  <si>
    <t>(１)</t>
    <phoneticPr fontId="1"/>
  </si>
  <si>
    <t>(２)</t>
  </si>
  <si>
    <t>(３)</t>
  </si>
  <si>
    <t>(４)</t>
  </si>
  <si>
    <t>(５)</t>
  </si>
  <si>
    <t>(６)</t>
  </si>
  <si>
    <t>(７)</t>
  </si>
  <si>
    <t>(８)</t>
  </si>
  <si>
    <t>(９)</t>
  </si>
  <si>
    <t>会社名</t>
    <rPh sb="0" eb="3">
      <t>カイシャメイ</t>
    </rPh>
    <phoneticPr fontId="1"/>
  </si>
  <si>
    <t>代表者　役職</t>
    <rPh sb="0" eb="3">
      <t>ダイヒョウシャ</t>
    </rPh>
    <rPh sb="4" eb="6">
      <t>ヤクショク</t>
    </rPh>
    <phoneticPr fontId="1"/>
  </si>
  <si>
    <t>代表者　氏名</t>
    <rPh sb="0" eb="3">
      <t>ダイヒョウシャ</t>
    </rPh>
    <rPh sb="4" eb="6">
      <t>シメイ</t>
    </rPh>
    <phoneticPr fontId="1"/>
  </si>
  <si>
    <t>会社所在地</t>
    <rPh sb="0" eb="2">
      <t>カイシャ</t>
    </rPh>
    <rPh sb="2" eb="5">
      <t>ショザイチ</t>
    </rPh>
    <phoneticPr fontId="1"/>
  </si>
  <si>
    <t>代表取締役</t>
    <rPh sb="0" eb="5">
      <t>ダイヒョウトリシマリヤク</t>
    </rPh>
    <phoneticPr fontId="1"/>
  </si>
  <si>
    <t>申請する事業</t>
    <rPh sb="0" eb="2">
      <t>シンセイ</t>
    </rPh>
    <rPh sb="4" eb="6">
      <t>ジギョウ</t>
    </rPh>
    <phoneticPr fontId="1"/>
  </si>
  <si>
    <t>リスト</t>
    <phoneticPr fontId="1"/>
  </si>
  <si>
    <t>事業名</t>
    <rPh sb="0" eb="3">
      <t>ジギョウメイ</t>
    </rPh>
    <phoneticPr fontId="1"/>
  </si>
  <si>
    <t>事前着手</t>
    <rPh sb="0" eb="4">
      <t>ジゼンチャクシュ</t>
    </rPh>
    <phoneticPr fontId="1"/>
  </si>
  <si>
    <t>事前着手する</t>
    <rPh sb="0" eb="4">
      <t>ジゼンチャクシュ</t>
    </rPh>
    <phoneticPr fontId="1"/>
  </si>
  <si>
    <t>事前着手しない</t>
    <rPh sb="0" eb="4">
      <t>ジゼンチャクシュ</t>
    </rPh>
    <phoneticPr fontId="1"/>
  </si>
  <si>
    <t xml:space="preserve"> 補助対象事業者名：</t>
    <rPh sb="5" eb="7">
      <t>ジギョウ</t>
    </rPh>
    <phoneticPr fontId="6"/>
  </si>
  <si>
    <t>交付申請理由：</t>
    <rPh sb="0" eb="4">
      <t>コウフシンセイ</t>
    </rPh>
    <rPh sb="4" eb="6">
      <t>リユウ</t>
    </rPh>
    <phoneticPr fontId="6"/>
  </si>
  <si>
    <t>補助対象経費の名称</t>
    <rPh sb="0" eb="2">
      <t>ホジョ</t>
    </rPh>
    <rPh sb="2" eb="6">
      <t>タイショウケイヒ</t>
    </rPh>
    <rPh sb="7" eb="9">
      <t>メイショウ</t>
    </rPh>
    <phoneticPr fontId="6"/>
  </si>
  <si>
    <t>補助対象経費①
(税抜き額）</t>
    <rPh sb="0" eb="4">
      <t>ホ</t>
    </rPh>
    <rPh sb="4" eb="6">
      <t>ケイヒ</t>
    </rPh>
    <rPh sb="9" eb="11">
      <t>ゼイヌ</t>
    </rPh>
    <rPh sb="12" eb="13">
      <t>ガク</t>
    </rPh>
    <phoneticPr fontId="6"/>
  </si>
  <si>
    <t>国又は地方公共団体補助金額②</t>
    <rPh sb="0" eb="1">
      <t>クニ</t>
    </rPh>
    <rPh sb="1" eb="2">
      <t>マタ</t>
    </rPh>
    <rPh sb="3" eb="5">
      <t>チホウ</t>
    </rPh>
    <rPh sb="5" eb="7">
      <t>コウキョウ</t>
    </rPh>
    <rPh sb="7" eb="9">
      <t>ダンタイ</t>
    </rPh>
    <rPh sb="9" eb="12">
      <t>ホジョキン</t>
    </rPh>
    <rPh sb="12" eb="13">
      <t>ガク</t>
    </rPh>
    <phoneticPr fontId="6"/>
  </si>
  <si>
    <t>補助所要額
③（(①－②)×(補助率)）</t>
    <rPh sb="2" eb="4">
      <t>ショヨウ</t>
    </rPh>
    <rPh sb="15" eb="17">
      <t>ホジョ</t>
    </rPh>
    <rPh sb="17" eb="18">
      <t>リツ</t>
    </rPh>
    <phoneticPr fontId="6"/>
  </si>
  <si>
    <t>ア</t>
    <phoneticPr fontId="6"/>
  </si>
  <si>
    <t>イ</t>
    <phoneticPr fontId="6"/>
  </si>
  <si>
    <t>着手</t>
    <rPh sb="0" eb="2">
      <t>チャクシュ</t>
    </rPh>
    <phoneticPr fontId="6"/>
  </si>
  <si>
    <t>―</t>
    <phoneticPr fontId="6"/>
  </si>
  <si>
    <t>完了</t>
    <rPh sb="0" eb="2">
      <t>カンリョウ</t>
    </rPh>
    <phoneticPr fontId="6"/>
  </si>
  <si>
    <t>計</t>
    <rPh sb="0" eb="1">
      <t>ケイ</t>
    </rPh>
    <phoneticPr fontId="6"/>
  </si>
  <si>
    <t>機器を購入し、活用することで業務の効率化、高精度化を図り労働者の働き方改革を推進するため</t>
    <phoneticPr fontId="1"/>
  </si>
  <si>
    <t>別記第２号様式 別紙１</t>
    <rPh sb="0" eb="2">
      <t>ベッキ</t>
    </rPh>
    <rPh sb="2" eb="3">
      <t>ダイ</t>
    </rPh>
    <rPh sb="4" eb="5">
      <t>ゴウ</t>
    </rPh>
    <rPh sb="5" eb="7">
      <t>ヨウシキ</t>
    </rPh>
    <rPh sb="8" eb="10">
      <t>ベッシ</t>
    </rPh>
    <phoneticPr fontId="6"/>
  </si>
  <si>
    <t>※１　価格は全て税抜きで表記すること。</t>
    <rPh sb="3" eb="5">
      <t>カカク</t>
    </rPh>
    <rPh sb="6" eb="7">
      <t>スベ</t>
    </rPh>
    <rPh sb="8" eb="9">
      <t>ゼイ</t>
    </rPh>
    <rPh sb="9" eb="10">
      <t>ヌ</t>
    </rPh>
    <rPh sb="12" eb="14">
      <t>ヒョウキ</t>
    </rPh>
    <phoneticPr fontId="6"/>
  </si>
  <si>
    <t>送料等
（d）</t>
    <rPh sb="0" eb="2">
      <t>ソウリョウ</t>
    </rPh>
    <rPh sb="2" eb="3">
      <t>トウ</t>
    </rPh>
    <phoneticPr fontId="6"/>
  </si>
  <si>
    <t>数量
（c）</t>
    <rPh sb="0" eb="2">
      <t>スウリョウ</t>
    </rPh>
    <phoneticPr fontId="6"/>
  </si>
  <si>
    <t>単価
（b）</t>
    <rPh sb="0" eb="2">
      <t>タンカ</t>
    </rPh>
    <phoneticPr fontId="6"/>
  </si>
  <si>
    <t>初期費用（a）</t>
    <rPh sb="0" eb="2">
      <t>ショキ</t>
    </rPh>
    <rPh sb="2" eb="4">
      <t>ヒヨウ</t>
    </rPh>
    <phoneticPr fontId="6"/>
  </si>
  <si>
    <t>書類種別</t>
    <rPh sb="0" eb="2">
      <t>ショルイ</t>
    </rPh>
    <rPh sb="2" eb="4">
      <t>シュベツ</t>
    </rPh>
    <phoneticPr fontId="6"/>
  </si>
  <si>
    <t>会社名（メーカー）</t>
    <rPh sb="0" eb="3">
      <t>カイシャメイ</t>
    </rPh>
    <phoneticPr fontId="6"/>
  </si>
  <si>
    <t>N0</t>
  </si>
  <si>
    <t>（単位：円)</t>
    <rPh sb="1" eb="3">
      <t>タンイ</t>
    </rPh>
    <phoneticPr fontId="1"/>
  </si>
  <si>
    <t>補助対象事業者名：</t>
    <rPh sb="4" eb="6">
      <t>ジギョウ</t>
    </rPh>
    <phoneticPr fontId="6"/>
  </si>
  <si>
    <t>補助対象経費の算出基礎資料</t>
    <phoneticPr fontId="6"/>
  </si>
  <si>
    <t>別記第２号様式 別紙２</t>
    <phoneticPr fontId="6"/>
  </si>
  <si>
    <t>第７号様式（第14条関係）</t>
    <phoneticPr fontId="1"/>
  </si>
  <si>
    <t>取得財産等管理台帳</t>
    <rPh sb="0" eb="9">
      <t>シュトクザイサントウカンリダイチョウ</t>
    </rPh>
    <phoneticPr fontId="1"/>
  </si>
  <si>
    <t>財産名</t>
    <rPh sb="0" eb="3">
      <t>ザイサンメイ</t>
    </rPh>
    <phoneticPr fontId="1"/>
  </si>
  <si>
    <t>規格</t>
    <rPh sb="0" eb="2">
      <t>キカク</t>
    </rPh>
    <phoneticPr fontId="1"/>
  </si>
  <si>
    <t>数量</t>
    <rPh sb="0" eb="2">
      <t>スウリョウ</t>
    </rPh>
    <phoneticPr fontId="1"/>
  </si>
  <si>
    <t>単価</t>
    <rPh sb="0" eb="2">
      <t>タンカ</t>
    </rPh>
    <phoneticPr fontId="1"/>
  </si>
  <si>
    <t>金額</t>
    <rPh sb="0" eb="2">
      <t>キンガク</t>
    </rPh>
    <phoneticPr fontId="1"/>
  </si>
  <si>
    <t>保管場所
又は設置場所</t>
    <rPh sb="0" eb="4">
      <t>ホカンバショ</t>
    </rPh>
    <rPh sb="5" eb="6">
      <t>マタ</t>
    </rPh>
    <rPh sb="7" eb="11">
      <t>セッチバショ</t>
    </rPh>
    <phoneticPr fontId="1"/>
  </si>
  <si>
    <t>備考</t>
    <rPh sb="0" eb="2">
      <t>ビコウ</t>
    </rPh>
    <phoneticPr fontId="1"/>
  </si>
  <si>
    <t>取得年月日
（納品日）</t>
    <rPh sb="0" eb="5">
      <t>シュトクネンガッピ</t>
    </rPh>
    <rPh sb="7" eb="10">
      <t>ノウヒンビ</t>
    </rPh>
    <phoneticPr fontId="1"/>
  </si>
  <si>
    <t>注　数量は、同一規格であれば一括して記載して差し支えありません。ただし、単価が異なる場合にはそれぞれして記載してください。</t>
    <phoneticPr fontId="1"/>
  </si>
  <si>
    <t>見積書</t>
    <rPh sb="0" eb="3">
      <t>ミツモリショ</t>
    </rPh>
    <phoneticPr fontId="1"/>
  </si>
  <si>
    <t>着手日</t>
    <rPh sb="0" eb="3">
      <t>チャクシュビ</t>
    </rPh>
    <phoneticPr fontId="1"/>
  </si>
  <si>
    <t>完了(予定)日</t>
    <rPh sb="0" eb="2">
      <t>カンリョウ</t>
    </rPh>
    <rPh sb="3" eb="5">
      <t>ヨテイ</t>
    </rPh>
    <rPh sb="6" eb="7">
      <t>ヒ</t>
    </rPh>
    <phoneticPr fontId="1"/>
  </si>
  <si>
    <t>労働者の処遇改善の有無</t>
    <rPh sb="0" eb="3">
      <t>ロウドウシャ</t>
    </rPh>
    <rPh sb="4" eb="8">
      <t>ショグウカイゼン</t>
    </rPh>
    <rPh sb="9" eb="11">
      <t>ウム</t>
    </rPh>
    <phoneticPr fontId="1"/>
  </si>
  <si>
    <t>補助対象経費の種別</t>
    <rPh sb="0" eb="6">
      <t>ホジョタイショウケイヒ</t>
    </rPh>
    <rPh sb="7" eb="9">
      <t>シュベツ</t>
    </rPh>
    <phoneticPr fontId="1"/>
  </si>
  <si>
    <t>測量機器</t>
    <rPh sb="0" eb="4">
      <t>ソクリョウキキ</t>
    </rPh>
    <phoneticPr fontId="1"/>
  </si>
  <si>
    <t>建設機械</t>
    <rPh sb="0" eb="4">
      <t>ケンセツキカイ</t>
    </rPh>
    <phoneticPr fontId="1"/>
  </si>
  <si>
    <t>ICT機器</t>
    <rPh sb="3" eb="5">
      <t>キキ</t>
    </rPh>
    <phoneticPr fontId="1"/>
  </si>
  <si>
    <t>その他</t>
    <rPh sb="2" eb="3">
      <t>タ</t>
    </rPh>
    <phoneticPr fontId="1"/>
  </si>
  <si>
    <t>種類</t>
    <rPh sb="0" eb="2">
      <t>シュルイ</t>
    </rPh>
    <phoneticPr fontId="1"/>
  </si>
  <si>
    <t>補助対象経費の品目</t>
    <rPh sb="0" eb="6">
      <t>ホジョタイショウケイヒ</t>
    </rPh>
    <rPh sb="7" eb="9">
      <t>ヒンモク</t>
    </rPh>
    <phoneticPr fontId="1"/>
  </si>
  <si>
    <t>補助対象経費の製品名</t>
    <rPh sb="0" eb="6">
      <t>ホジョタイショウケイヒ</t>
    </rPh>
    <rPh sb="7" eb="10">
      <t>セイヒンメイ</t>
    </rPh>
    <phoneticPr fontId="1"/>
  </si>
  <si>
    <t>自動追尾トータルステーション</t>
    <rPh sb="0" eb="4">
      <t>ジドウツイビ</t>
    </rPh>
    <phoneticPr fontId="1"/>
  </si>
  <si>
    <t>メーカー名</t>
    <rPh sb="4" eb="5">
      <t>メイ</t>
    </rPh>
    <phoneticPr fontId="1"/>
  </si>
  <si>
    <t>書類種別</t>
    <rPh sb="0" eb="4">
      <t>ショルイシュベツ</t>
    </rPh>
    <phoneticPr fontId="1"/>
  </si>
  <si>
    <t>請求書</t>
    <rPh sb="0" eb="3">
      <t>セイキュウショ</t>
    </rPh>
    <phoneticPr fontId="1"/>
  </si>
  <si>
    <t>初期費用(a)</t>
    <rPh sb="0" eb="4">
      <t>ショキヒヨウ</t>
    </rPh>
    <phoneticPr fontId="1"/>
  </si>
  <si>
    <t>単価(b)</t>
    <rPh sb="0" eb="2">
      <t>タンカ</t>
    </rPh>
    <phoneticPr fontId="1"/>
  </si>
  <si>
    <t>送料等(d)</t>
    <rPh sb="0" eb="2">
      <t>ソウリョウ</t>
    </rPh>
    <rPh sb="2" eb="3">
      <t>トウ</t>
    </rPh>
    <phoneticPr fontId="1"/>
  </si>
  <si>
    <t>数量( c)</t>
    <rPh sb="0" eb="2">
      <t>スウリョウ</t>
    </rPh>
    <phoneticPr fontId="1"/>
  </si>
  <si>
    <t>補助対象経費
(a)＋((b)×(c))＋(d)</t>
    <rPh sb="0" eb="2">
      <t>ホジョ</t>
    </rPh>
    <rPh sb="2" eb="4">
      <t>タイショウ</t>
    </rPh>
    <rPh sb="4" eb="6">
      <t>ケイヒ</t>
    </rPh>
    <phoneticPr fontId="1"/>
  </si>
  <si>
    <t>国又は地方公共団体補助金額②</t>
    <phoneticPr fontId="1"/>
  </si>
  <si>
    <t>労働者の処遇改善</t>
    <rPh sb="0" eb="3">
      <t>ロウドウシャ</t>
    </rPh>
    <rPh sb="4" eb="6">
      <t>ショグウ</t>
    </rPh>
    <rPh sb="6" eb="8">
      <t>カイゼン</t>
    </rPh>
    <phoneticPr fontId="6"/>
  </si>
  <si>
    <t>第３号様式（第７条関係）</t>
    <phoneticPr fontId="1"/>
  </si>
  <si>
    <t>変更の理由</t>
    <rPh sb="0" eb="2">
      <t>ヘンコウ</t>
    </rPh>
    <rPh sb="3" eb="5">
      <t>リユウ</t>
    </rPh>
    <phoneticPr fontId="1"/>
  </si>
  <si>
    <t>変更の内容</t>
    <rPh sb="0" eb="2">
      <t>ヘンコウ</t>
    </rPh>
    <rPh sb="3" eb="5">
      <t>ナイヨウ</t>
    </rPh>
    <phoneticPr fontId="1"/>
  </si>
  <si>
    <t>中止（廃止）する補助対象経費の名称</t>
    <phoneticPr fontId="1"/>
  </si>
  <si>
    <t>中止（廃止）する補助対象事業の内容</t>
    <phoneticPr fontId="1"/>
  </si>
  <si>
    <t>中止（廃止）の理由</t>
    <phoneticPr fontId="1"/>
  </si>
  <si>
    <t>第５号様式（第11条関係）</t>
    <phoneticPr fontId="1"/>
  </si>
  <si>
    <t>補助金の交付決定額及び精算額</t>
    <phoneticPr fontId="1"/>
  </si>
  <si>
    <t>補助金交付決定額</t>
    <phoneticPr fontId="1"/>
  </si>
  <si>
    <t>補助金精算額</t>
    <rPh sb="0" eb="3">
      <t>ホジョキン</t>
    </rPh>
    <rPh sb="3" eb="6">
      <t>セイサンガク</t>
    </rPh>
    <phoneticPr fontId="1"/>
  </si>
  <si>
    <t>添付書類</t>
    <phoneticPr fontId="1"/>
  </si>
  <si>
    <t>補助対象経費に係る請求書及び領収書等支出の根拠となる書類の写し</t>
    <phoneticPr fontId="1"/>
  </si>
  <si>
    <t>被服</t>
    <rPh sb="0" eb="2">
      <t>ヒフク</t>
    </rPh>
    <phoneticPr fontId="1"/>
  </si>
  <si>
    <t>申請する</t>
  </si>
  <si>
    <t>申請する</t>
    <rPh sb="0" eb="2">
      <t>シンセイ</t>
    </rPh>
    <phoneticPr fontId="1"/>
  </si>
  <si>
    <t>必要性</t>
    <rPh sb="0" eb="3">
      <t>ヒツヨウセイ</t>
    </rPh>
    <phoneticPr fontId="1"/>
  </si>
  <si>
    <t>交付決定日</t>
    <rPh sb="0" eb="2">
      <t>コウフ</t>
    </rPh>
    <rPh sb="2" eb="5">
      <t>ケッテイビ</t>
    </rPh>
    <phoneticPr fontId="1"/>
  </si>
  <si>
    <t>完了日</t>
    <rPh sb="0" eb="2">
      <t>カンリョウ</t>
    </rPh>
    <rPh sb="2" eb="3">
      <t>ヒ</t>
    </rPh>
    <phoneticPr fontId="1"/>
  </si>
  <si>
    <t>記載例</t>
    <rPh sb="0" eb="3">
      <t>キサイレイ</t>
    </rPh>
    <phoneticPr fontId="1"/>
  </si>
  <si>
    <t>交付申請理由
（６５字程度）</t>
    <rPh sb="0" eb="2">
      <t>コウフ</t>
    </rPh>
    <rPh sb="2" eb="4">
      <t>シンセイ</t>
    </rPh>
    <rPh sb="4" eb="6">
      <t>リユウ</t>
    </rPh>
    <rPh sb="10" eb="11">
      <t>ジ</t>
    </rPh>
    <rPh sb="11" eb="13">
      <t>テイド</t>
    </rPh>
    <phoneticPr fontId="1"/>
  </si>
  <si>
    <t>交付決定日</t>
    <rPh sb="0" eb="5">
      <t>コウフケッテイビ</t>
    </rPh>
    <phoneticPr fontId="1"/>
  </si>
  <si>
    <t>交付決定金額</t>
    <rPh sb="0" eb="6">
      <t>コウフケッテイキンガク</t>
    </rPh>
    <phoneticPr fontId="1"/>
  </si>
  <si>
    <t>交付決定番号</t>
    <rPh sb="0" eb="6">
      <t>コウフケッテイバンゴウ</t>
    </rPh>
    <phoneticPr fontId="1"/>
  </si>
  <si>
    <t>申請区分</t>
    <rPh sb="0" eb="2">
      <t>シンセイ</t>
    </rPh>
    <rPh sb="2" eb="4">
      <t>クブン</t>
    </rPh>
    <phoneticPr fontId="1"/>
  </si>
  <si>
    <t>交付
申請</t>
    <rPh sb="0" eb="2">
      <t>コウフ</t>
    </rPh>
    <rPh sb="3" eb="5">
      <t>シンセイ</t>
    </rPh>
    <phoneticPr fontId="1"/>
  </si>
  <si>
    <t>変更
・
実績</t>
    <rPh sb="0" eb="2">
      <t>ヘンコウ</t>
    </rPh>
    <rPh sb="5" eb="7">
      <t>ジッセキ</t>
    </rPh>
    <phoneticPr fontId="1"/>
  </si>
  <si>
    <t>承認申請日</t>
    <rPh sb="0" eb="5">
      <t>ショウニンシンセイビ</t>
    </rPh>
    <phoneticPr fontId="1"/>
  </si>
  <si>
    <t>変更の理由</t>
    <rPh sb="0" eb="2">
      <t>ヘンコウ</t>
    </rPh>
    <rPh sb="3" eb="5">
      <t>リユウ</t>
    </rPh>
    <phoneticPr fontId="1"/>
  </si>
  <si>
    <t>変更の内容</t>
    <rPh sb="0" eb="2">
      <t>ヘンコウ</t>
    </rPh>
    <rPh sb="3" eb="5">
      <t>ナイヨウ</t>
    </rPh>
    <phoneticPr fontId="1"/>
  </si>
  <si>
    <t>自動追尾トータルステーションの導入数を、３基から２基に変更する。</t>
    <rPh sb="0" eb="4">
      <t>ジドウツイビ</t>
    </rPh>
    <rPh sb="15" eb="18">
      <t>ドウニュウスウ</t>
    </rPh>
    <rPh sb="21" eb="22">
      <t>キ</t>
    </rPh>
    <rPh sb="25" eb="26">
      <t>キ</t>
    </rPh>
    <rPh sb="27" eb="29">
      <t>ヘンコウ</t>
    </rPh>
    <phoneticPr fontId="1"/>
  </si>
  <si>
    <t>補助金交付申請額※１</t>
    <rPh sb="0" eb="2">
      <t>ホジョ</t>
    </rPh>
    <rPh sb="2" eb="3">
      <t>キン</t>
    </rPh>
    <rPh sb="3" eb="5">
      <t>コウフ</t>
    </rPh>
    <rPh sb="5" eb="8">
      <t>シンセイガク</t>
    </rPh>
    <phoneticPr fontId="6"/>
  </si>
  <si>
    <t>補助金交付決定額</t>
    <rPh sb="0" eb="2">
      <t>ホジョ</t>
    </rPh>
    <rPh sb="2" eb="3">
      <t>キン</t>
    </rPh>
    <rPh sb="3" eb="5">
      <t>コウフ</t>
    </rPh>
    <rPh sb="5" eb="8">
      <t>ケッテイガク</t>
    </rPh>
    <phoneticPr fontId="6"/>
  </si>
  <si>
    <t>補助金実績報告額</t>
    <rPh sb="0" eb="2">
      <t>ホジョ</t>
    </rPh>
    <rPh sb="2" eb="3">
      <t>キン</t>
    </rPh>
    <rPh sb="3" eb="5">
      <t>ジッセキ</t>
    </rPh>
    <rPh sb="5" eb="7">
      <t>ホウコク</t>
    </rPh>
    <rPh sb="7" eb="8">
      <t>ガク</t>
    </rPh>
    <phoneticPr fontId="6"/>
  </si>
  <si>
    <t>交付決定の通知日を記入してください。</t>
    <rPh sb="0" eb="4">
      <t>コウフケッテイ</t>
    </rPh>
    <rPh sb="5" eb="7">
      <t>ツウチ</t>
    </rPh>
    <rPh sb="7" eb="8">
      <t>ヒ</t>
    </rPh>
    <rPh sb="9" eb="11">
      <t>キニュウ</t>
    </rPh>
    <phoneticPr fontId="1"/>
  </si>
  <si>
    <t>取得年月日（納品日）</t>
    <rPh sb="0" eb="2">
      <t>シュトク</t>
    </rPh>
    <rPh sb="2" eb="5">
      <t>ネンガッピ</t>
    </rPh>
    <rPh sb="6" eb="9">
      <t>ノウヒンビ</t>
    </rPh>
    <phoneticPr fontId="1"/>
  </si>
  <si>
    <t>保管場所（設置場所）</t>
    <rPh sb="0" eb="4">
      <t>ホカンバショ</t>
    </rPh>
    <rPh sb="5" eb="9">
      <t>セッチバショ</t>
    </rPh>
    <phoneticPr fontId="1"/>
  </si>
  <si>
    <t>変更承認申請・実績報告</t>
    <rPh sb="0" eb="6">
      <t>ヘンコウショウニンシンセイ</t>
    </rPh>
    <rPh sb="7" eb="11">
      <t>ジッセキホウコク</t>
    </rPh>
    <phoneticPr fontId="1"/>
  </si>
  <si>
    <t>判定</t>
    <rPh sb="0" eb="2">
      <t>ハンテイ</t>
    </rPh>
    <phoneticPr fontId="1"/>
  </si>
  <si>
    <t>２</t>
  </si>
  <si>
    <t>３</t>
  </si>
  <si>
    <t>４</t>
  </si>
  <si>
    <t>対象事業</t>
    <rPh sb="0" eb="4">
      <t>タイショウジギョウ</t>
    </rPh>
    <phoneticPr fontId="1"/>
  </si>
  <si>
    <t>中止（廃止）の理由</t>
    <phoneticPr fontId="1"/>
  </si>
  <si>
    <t>（</t>
    <phoneticPr fontId="1"/>
  </si>
  <si>
    <t>変更又は廃止承認額</t>
    <rPh sb="0" eb="2">
      <t>ヘンコウ</t>
    </rPh>
    <rPh sb="2" eb="3">
      <t>マタ</t>
    </rPh>
    <rPh sb="4" eb="6">
      <t>ハイシ</t>
    </rPh>
    <rPh sb="6" eb="8">
      <t>ショウニン</t>
    </rPh>
    <rPh sb="8" eb="9">
      <t>ガク</t>
    </rPh>
    <phoneticPr fontId="1"/>
  </si>
  <si>
    <t>）</t>
    <phoneticPr fontId="1"/>
  </si>
  <si>
    <t>中止廃止</t>
    <rPh sb="0" eb="2">
      <t>チュウシ</t>
    </rPh>
    <rPh sb="2" eb="4">
      <t>ハイシ</t>
    </rPh>
    <phoneticPr fontId="1"/>
  </si>
  <si>
    <t>１</t>
    <phoneticPr fontId="1"/>
  </si>
  <si>
    <t>中止（申請内容の全てを取り下げる場合）</t>
    <rPh sb="0" eb="2">
      <t>チュウシ</t>
    </rPh>
    <rPh sb="3" eb="5">
      <t>シンセイ</t>
    </rPh>
    <rPh sb="5" eb="7">
      <t>ナイヨウ</t>
    </rPh>
    <rPh sb="8" eb="9">
      <t>スベ</t>
    </rPh>
    <rPh sb="11" eb="12">
      <t>ト</t>
    </rPh>
    <rPh sb="13" eb="14">
      <t>サ</t>
    </rPh>
    <rPh sb="16" eb="18">
      <t>バアイ</t>
    </rPh>
    <phoneticPr fontId="1"/>
  </si>
  <si>
    <t>理由</t>
    <rPh sb="0" eb="2">
      <t>リユウ</t>
    </rPh>
    <phoneticPr fontId="1"/>
  </si>
  <si>
    <t>説明</t>
    <rPh sb="0" eb="2">
      <t>セツメイ</t>
    </rPh>
    <phoneticPr fontId="1"/>
  </si>
  <si>
    <t>必須</t>
    <rPh sb="0" eb="2">
      <t>ヒッス</t>
    </rPh>
    <phoneticPr fontId="1"/>
  </si>
  <si>
    <t>入力</t>
    <rPh sb="0" eb="2">
      <t>ニュウリョク</t>
    </rPh>
    <phoneticPr fontId="1"/>
  </si>
  <si>
    <t>記入欄</t>
    <rPh sb="0" eb="3">
      <t>キニュウラン</t>
    </rPh>
    <phoneticPr fontId="1"/>
  </si>
  <si>
    <t>申請を行う日を記入してください（鑑文に表示されます）</t>
    <rPh sb="0" eb="2">
      <t>シンセイ</t>
    </rPh>
    <rPh sb="3" eb="4">
      <t>オコナ</t>
    </rPh>
    <rPh sb="5" eb="6">
      <t>ヒ</t>
    </rPh>
    <rPh sb="7" eb="9">
      <t>キニュウ</t>
    </rPh>
    <rPh sb="16" eb="18">
      <t>カガミブン</t>
    </rPh>
    <rPh sb="19" eb="21">
      <t>ヒョウジ</t>
    </rPh>
    <phoneticPr fontId="1"/>
  </si>
  <si>
    <t>交付申請を行う日を記入してください（鑑文に表示されます）</t>
    <rPh sb="0" eb="2">
      <t>コウフ</t>
    </rPh>
    <rPh sb="2" eb="4">
      <t>シンセイ</t>
    </rPh>
    <rPh sb="5" eb="6">
      <t>オコナ</t>
    </rPh>
    <rPh sb="7" eb="8">
      <t>ヒ</t>
    </rPh>
    <rPh sb="9" eb="11">
      <t>キニュウ</t>
    </rPh>
    <phoneticPr fontId="1"/>
  </si>
  <si>
    <t>事前着手が必要となる理由について、簡潔に記入願います</t>
    <rPh sb="0" eb="4">
      <t>ジゼンチャクシュ</t>
    </rPh>
    <rPh sb="5" eb="7">
      <t>ヒツヨウ</t>
    </rPh>
    <rPh sb="10" eb="12">
      <t>リユウ</t>
    </rPh>
    <rPh sb="17" eb="19">
      <t>カンケツ</t>
    </rPh>
    <rPh sb="20" eb="22">
      <t>キニュウ</t>
    </rPh>
    <rPh sb="22" eb="23">
      <t>ネガ</t>
    </rPh>
    <phoneticPr fontId="1"/>
  </si>
  <si>
    <t>事業を実施する目的について、簡潔に記入願います</t>
    <rPh sb="0" eb="2">
      <t>ジギョウ</t>
    </rPh>
    <rPh sb="3" eb="5">
      <t>ジッシ</t>
    </rPh>
    <rPh sb="7" eb="9">
      <t>モクテキ</t>
    </rPh>
    <rPh sb="14" eb="16">
      <t>カンケツ</t>
    </rPh>
    <rPh sb="17" eb="20">
      <t>キニュウネガ</t>
    </rPh>
    <phoneticPr fontId="1"/>
  </si>
  <si>
    <t>見積書等に記載されているメーカー名等を記入してください</t>
    <rPh sb="0" eb="2">
      <t>ミツ</t>
    </rPh>
    <rPh sb="2" eb="3">
      <t>ショ</t>
    </rPh>
    <rPh sb="3" eb="4">
      <t>ナド</t>
    </rPh>
    <rPh sb="5" eb="7">
      <t>キサイ</t>
    </rPh>
    <rPh sb="16" eb="17">
      <t>メイ</t>
    </rPh>
    <rPh sb="17" eb="18">
      <t>ナド</t>
    </rPh>
    <rPh sb="19" eb="21">
      <t>キニュウ</t>
    </rPh>
    <phoneticPr fontId="1"/>
  </si>
  <si>
    <t>国又は地方公共団体補助金額</t>
    <phoneticPr fontId="1"/>
  </si>
  <si>
    <t>見積書等、カタログに記載されている製品名を記入してください。</t>
    <rPh sb="0" eb="3">
      <t>ミツモリショ</t>
    </rPh>
    <rPh sb="3" eb="4">
      <t>ナド</t>
    </rPh>
    <rPh sb="10" eb="12">
      <t>キサイ</t>
    </rPh>
    <rPh sb="17" eb="20">
      <t>セイヒンメイ</t>
    </rPh>
    <rPh sb="21" eb="23">
      <t>キニュウ</t>
    </rPh>
    <phoneticPr fontId="1"/>
  </si>
  <si>
    <t>種類</t>
    <rPh sb="0" eb="2">
      <t>シュルイ</t>
    </rPh>
    <phoneticPr fontId="1"/>
  </si>
  <si>
    <t>メーカー名
実施主体</t>
    <rPh sb="4" eb="5">
      <t>メイ</t>
    </rPh>
    <rPh sb="6" eb="10">
      <t>ジッシシュタイ</t>
    </rPh>
    <phoneticPr fontId="1"/>
  </si>
  <si>
    <t>早期に機器を導入する事で、早期の生産性向上を図り、かつ現場の働き方の改革を推進するため。</t>
    <rPh sb="0" eb="2">
      <t>ソウキ</t>
    </rPh>
    <rPh sb="3" eb="5">
      <t>キキ</t>
    </rPh>
    <rPh sb="6" eb="8">
      <t>ドウニュウ</t>
    </rPh>
    <rPh sb="10" eb="11">
      <t>コト</t>
    </rPh>
    <rPh sb="13" eb="15">
      <t>ソウキ</t>
    </rPh>
    <rPh sb="16" eb="21">
      <t>セイサンセイコウジョウ</t>
    </rPh>
    <rPh sb="22" eb="23">
      <t>ハカ</t>
    </rPh>
    <rPh sb="27" eb="29">
      <t>ゲンバ</t>
    </rPh>
    <rPh sb="30" eb="31">
      <t>ハタラ</t>
    </rPh>
    <rPh sb="32" eb="33">
      <t>カタ</t>
    </rPh>
    <rPh sb="34" eb="36">
      <t>カイカク</t>
    </rPh>
    <rPh sb="37" eb="39">
      <t>スイシン</t>
    </rPh>
    <phoneticPr fontId="1"/>
  </si>
  <si>
    <t>交付決定通知に記載された金額を記入してください。</t>
    <rPh sb="0" eb="2">
      <t>コウフ</t>
    </rPh>
    <rPh sb="2" eb="4">
      <t>ケッテイ</t>
    </rPh>
    <rPh sb="4" eb="6">
      <t>ツウチ</t>
    </rPh>
    <rPh sb="7" eb="9">
      <t>キサイ</t>
    </rPh>
    <rPh sb="12" eb="14">
      <t>キンガク</t>
    </rPh>
    <rPh sb="15" eb="17">
      <t>キニュウ</t>
    </rPh>
    <phoneticPr fontId="1"/>
  </si>
  <si>
    <t>当初交付申請【必須】</t>
    <rPh sb="0" eb="6">
      <t>トウショコウフシンセイ</t>
    </rPh>
    <rPh sb="7" eb="9">
      <t>ヒッス</t>
    </rPh>
    <phoneticPr fontId="1"/>
  </si>
  <si>
    <t>交付決定情報【必須】</t>
    <rPh sb="0" eb="6">
      <t>コウフケッテイジョウホウ</t>
    </rPh>
    <rPh sb="7" eb="9">
      <t>ヒッス</t>
    </rPh>
    <phoneticPr fontId="1"/>
  </si>
  <si>
    <t>補助金事業の申請を行う場合入力します【補助金事業に応募する時】</t>
    <rPh sb="0" eb="3">
      <t>ホジョキン</t>
    </rPh>
    <rPh sb="3" eb="5">
      <t>ジギョウ</t>
    </rPh>
    <rPh sb="6" eb="8">
      <t>シンセイ</t>
    </rPh>
    <rPh sb="9" eb="10">
      <t>オコナ</t>
    </rPh>
    <rPh sb="11" eb="13">
      <t>バアイ</t>
    </rPh>
    <rPh sb="13" eb="15">
      <t>ニュウリョク</t>
    </rPh>
    <rPh sb="19" eb="24">
      <t>ホジョキンジギョウ</t>
    </rPh>
    <rPh sb="25" eb="27">
      <t>オウボ</t>
    </rPh>
    <rPh sb="29" eb="30">
      <t>トキ</t>
    </rPh>
    <phoneticPr fontId="1"/>
  </si>
  <si>
    <t>交付申請内容を変更する場合のみ、申請が必要です。ただし、金額のみの３割以内の変更の場合は、申請は不要です（軽微な変更）</t>
    <rPh sb="0" eb="2">
      <t>コウフ</t>
    </rPh>
    <rPh sb="2" eb="4">
      <t>シンセイ</t>
    </rPh>
    <rPh sb="4" eb="6">
      <t>ナイヨウ</t>
    </rPh>
    <rPh sb="7" eb="9">
      <t>ヘンコウ</t>
    </rPh>
    <rPh sb="11" eb="13">
      <t>バアイ</t>
    </rPh>
    <rPh sb="16" eb="18">
      <t>シンセイ</t>
    </rPh>
    <rPh sb="19" eb="21">
      <t>ヒツヨウ</t>
    </rPh>
    <rPh sb="28" eb="30">
      <t>キンガク</t>
    </rPh>
    <rPh sb="34" eb="37">
      <t>ワリイナイ</t>
    </rPh>
    <rPh sb="38" eb="40">
      <t>ヘンコウ</t>
    </rPh>
    <rPh sb="41" eb="43">
      <t>バアイ</t>
    </rPh>
    <rPh sb="45" eb="47">
      <t>シンセイ</t>
    </rPh>
    <rPh sb="48" eb="50">
      <t>フヨウ</t>
    </rPh>
    <rPh sb="53" eb="55">
      <t>ケイビ</t>
    </rPh>
    <rPh sb="56" eb="58">
      <t>ヘンコウ</t>
    </rPh>
    <phoneticPr fontId="1"/>
  </si>
  <si>
    <t>必須</t>
    <rPh sb="0" eb="2">
      <t>ヒッス</t>
    </rPh>
    <phoneticPr fontId="1"/>
  </si>
  <si>
    <t>中止又は廃止する理由について、簡潔に記載してください。</t>
    <rPh sb="0" eb="2">
      <t>チュウシ</t>
    </rPh>
    <rPh sb="2" eb="3">
      <t>マタ</t>
    </rPh>
    <rPh sb="4" eb="6">
      <t>ハイシ</t>
    </rPh>
    <rPh sb="8" eb="10">
      <t>リユウ</t>
    </rPh>
    <rPh sb="15" eb="17">
      <t>カンケツ</t>
    </rPh>
    <rPh sb="18" eb="20">
      <t>キサイ</t>
    </rPh>
    <phoneticPr fontId="1"/>
  </si>
  <si>
    <t>（廃止の場合）廃止の時期</t>
    <rPh sb="4" eb="6">
      <t>バアイ</t>
    </rPh>
    <rPh sb="7" eb="9">
      <t>ハイシ</t>
    </rPh>
    <rPh sb="10" eb="12">
      <t>ジキ</t>
    </rPh>
    <phoneticPr fontId="1"/>
  </si>
  <si>
    <t>資格要件</t>
    <rPh sb="0" eb="4">
      <t>シカクヨウケン</t>
    </rPh>
    <phoneticPr fontId="1"/>
  </si>
  <si>
    <t>株式会社○○建設</t>
    <rPh sb="0" eb="4">
      <t>カブシキガイシャ</t>
    </rPh>
    <rPh sb="6" eb="8">
      <t>ケンセツ</t>
    </rPh>
    <phoneticPr fontId="1"/>
  </si>
  <si>
    <t>資格要件</t>
    <rPh sb="0" eb="4">
      <t>シカクヨウケン</t>
    </rPh>
    <phoneticPr fontId="1"/>
  </si>
  <si>
    <t>建設工事競争入札参加資格業者</t>
  </si>
  <si>
    <t>測量等業務指名競争入札参加資格業者</t>
    <phoneticPr fontId="1"/>
  </si>
  <si>
    <t>変更承認申請【該当する場合のみ】</t>
    <rPh sb="0" eb="6">
      <t>ヘンコウショウニンシンセイ</t>
    </rPh>
    <rPh sb="7" eb="9">
      <t>ガイトウ</t>
    </rPh>
    <rPh sb="11" eb="13">
      <t>バアイ</t>
    </rPh>
    <phoneticPr fontId="1"/>
  </si>
  <si>
    <t>中止（廃止）承認申請【該当する場合のみ】</t>
    <rPh sb="0" eb="2">
      <t>チュウシ</t>
    </rPh>
    <rPh sb="3" eb="5">
      <t>ハイシ</t>
    </rPh>
    <rPh sb="6" eb="8">
      <t>ショウニン</t>
    </rPh>
    <rPh sb="8" eb="10">
      <t>シンセイ</t>
    </rPh>
    <rPh sb="11" eb="13">
      <t>ガイトウ</t>
    </rPh>
    <phoneticPr fontId="1"/>
  </si>
  <si>
    <t>廃止（システム利用を期間途中で中止する場合）</t>
    <rPh sb="0" eb="2">
      <t>ハイシ</t>
    </rPh>
    <rPh sb="7" eb="9">
      <t>リヨウ</t>
    </rPh>
    <rPh sb="10" eb="14">
      <t>キカントチュウ</t>
    </rPh>
    <rPh sb="15" eb="17">
      <t>チュウシ</t>
    </rPh>
    <rPh sb="19" eb="21">
      <t>バアイ</t>
    </rPh>
    <phoneticPr fontId="1"/>
  </si>
  <si>
    <t>フラグ</t>
    <phoneticPr fontId="1"/>
  </si>
  <si>
    <t>エラーチェック</t>
    <phoneticPr fontId="1"/>
  </si>
  <si>
    <t>設備等導入_処遇</t>
    <rPh sb="0" eb="3">
      <t>セツビナド</t>
    </rPh>
    <rPh sb="3" eb="5">
      <t>ドウニュウ</t>
    </rPh>
    <phoneticPr fontId="1"/>
  </si>
  <si>
    <t>実施内容を変更する理由について、簡潔に記入してください。</t>
    <phoneticPr fontId="1"/>
  </si>
  <si>
    <t>変更する内容について、具体的に記入してください</t>
    <rPh sb="0" eb="2">
      <t>ヘンコウ</t>
    </rPh>
    <rPh sb="4" eb="6">
      <t>ナイヨウ</t>
    </rPh>
    <rPh sb="11" eb="14">
      <t>グタイテキ</t>
    </rPh>
    <rPh sb="15" eb="17">
      <t>キニュウ</t>
    </rPh>
    <phoneticPr fontId="1"/>
  </si>
  <si>
    <t>当初、計３基の自動追尾トータルステーションの導入を予定していたが、補助対象期間内の納入が困難となったため、導入数を見直す。</t>
    <rPh sb="0" eb="2">
      <t>トウショ</t>
    </rPh>
    <rPh sb="3" eb="4">
      <t>ケイ</t>
    </rPh>
    <rPh sb="5" eb="6">
      <t>キ</t>
    </rPh>
    <rPh sb="7" eb="11">
      <t>ジドウツイビ</t>
    </rPh>
    <rPh sb="22" eb="24">
      <t>ドウニュウ</t>
    </rPh>
    <rPh sb="25" eb="27">
      <t>ヨテイ</t>
    </rPh>
    <rPh sb="33" eb="35">
      <t>ホジョ</t>
    </rPh>
    <rPh sb="35" eb="37">
      <t>タイショウ</t>
    </rPh>
    <rPh sb="37" eb="39">
      <t>キカン</t>
    </rPh>
    <rPh sb="39" eb="40">
      <t>ナイ</t>
    </rPh>
    <rPh sb="41" eb="43">
      <t>ノウニュウ</t>
    </rPh>
    <rPh sb="44" eb="46">
      <t>コンナン</t>
    </rPh>
    <rPh sb="53" eb="56">
      <t>ドウニュウスウ</t>
    </rPh>
    <rPh sb="57" eb="59">
      <t>ミナオ</t>
    </rPh>
    <phoneticPr fontId="1"/>
  </si>
  <si>
    <t>口 座 振 替 依 頼 書</t>
    <phoneticPr fontId="1"/>
  </si>
  <si>
    <t>申請担当者名</t>
    <rPh sb="0" eb="2">
      <t>シンセイ</t>
    </rPh>
    <rPh sb="2" eb="6">
      <t>タントウシャメイ</t>
    </rPh>
    <phoneticPr fontId="1"/>
  </si>
  <si>
    <t>0771-xx-xxxx</t>
  </si>
  <si>
    <t>申請される方の情報を記入してください（各鑑文に表示されます）</t>
    <rPh sb="0" eb="2">
      <t>シンセイ</t>
    </rPh>
    <rPh sb="5" eb="6">
      <t>カタ</t>
    </rPh>
    <rPh sb="7" eb="9">
      <t>ジョウホウ</t>
    </rPh>
    <rPh sb="10" eb="12">
      <t>キニュウ</t>
    </rPh>
    <rPh sb="19" eb="20">
      <t>カク</t>
    </rPh>
    <rPh sb="20" eb="22">
      <t>カガミブン</t>
    </rPh>
    <rPh sb="23" eb="25">
      <t>ヒョウジ</t>
    </rPh>
    <phoneticPr fontId="1"/>
  </si>
  <si>
    <t>補助対象者の資格要件区分を選択してください。</t>
    <rPh sb="0" eb="2">
      <t>ホジョ</t>
    </rPh>
    <rPh sb="2" eb="4">
      <t>タイショウ</t>
    </rPh>
    <rPh sb="4" eb="5">
      <t>シャ</t>
    </rPh>
    <rPh sb="6" eb="8">
      <t>シカク</t>
    </rPh>
    <rPh sb="8" eb="10">
      <t>ヨウケン</t>
    </rPh>
    <rPh sb="10" eb="12">
      <t>クブン</t>
    </rPh>
    <rPh sb="13" eb="15">
      <t>センタク</t>
    </rPh>
    <phoneticPr fontId="1"/>
  </si>
  <si>
    <t>申請担当者　電話番号</t>
    <rPh sb="0" eb="2">
      <t>シンセイ</t>
    </rPh>
    <rPh sb="2" eb="5">
      <t>タントウシャ</t>
    </rPh>
    <rPh sb="6" eb="8">
      <t>デンワ</t>
    </rPh>
    <rPh sb="8" eb="10">
      <t>バンゴウ</t>
    </rPh>
    <phoneticPr fontId="1"/>
  </si>
  <si>
    <t>申請担当者　メールアドレス</t>
    <rPh sb="0" eb="2">
      <t>シンセイ</t>
    </rPh>
    <rPh sb="2" eb="5">
      <t>タントウシャ</t>
    </rPh>
    <phoneticPr fontId="1"/>
  </si>
  <si>
    <t>金融機関名</t>
  </si>
  <si>
    <t>口座名義人</t>
  </si>
  <si>
    <t>支店名</t>
    <phoneticPr fontId="1"/>
  </si>
  <si>
    <t>口座番号</t>
    <phoneticPr fontId="1"/>
  </si>
  <si>
    <t>フリガナ</t>
    <phoneticPr fontId="1"/>
  </si>
  <si>
    <t>振込
口座</t>
    <rPh sb="0" eb="2">
      <t>フリコミ</t>
    </rPh>
    <rPh sb="3" eb="5">
      <t>コウザ</t>
    </rPh>
    <phoneticPr fontId="1"/>
  </si>
  <si>
    <t>※</t>
    <phoneticPr fontId="1"/>
  </si>
  <si>
    <t xml:space="preserve">口座情報に誤りがある場合は、振込不能となりますので、通帳の記載内容を十分に確認の上、記入願います。 </t>
    <phoneticPr fontId="1"/>
  </si>
  <si>
    <t xml:space="preserve">ゆうちょ銀行の場合は、他の金融機関からの振込の際に利用する「店名・預金種目・口座番号」を記入願います。 </t>
    <phoneticPr fontId="1"/>
  </si>
  <si>
    <t xml:space="preserve">注：口座名義人が補助金申請者と異なる場合等は、下記の委任状の記入が必要となります。 </t>
    <phoneticPr fontId="1"/>
  </si>
  <si>
    <t>委 任 状</t>
    <phoneticPr fontId="1"/>
  </si>
  <si>
    <t>株式会社ねこねこにゃんにゃん</t>
  </si>
  <si>
    <t>受任者（口座名義人）</t>
    <rPh sb="0" eb="3">
      <t>ジュニンシャ</t>
    </rPh>
    <rPh sb="4" eb="9">
      <t>コウザメイギニン</t>
    </rPh>
    <phoneticPr fontId="1"/>
  </si>
  <si>
    <t>住所：</t>
    <rPh sb="0" eb="2">
      <t>ジュウショ</t>
    </rPh>
    <phoneticPr fontId="1"/>
  </si>
  <si>
    <t>氏名：</t>
    <rPh sb="0" eb="2">
      <t>シメイ</t>
    </rPh>
    <phoneticPr fontId="1"/>
  </si>
  <si>
    <t>変更承認申請又は実績報告を行う際に、京都府から通知された交付決定の内容を記入します。</t>
    <rPh sb="0" eb="4">
      <t>ヘンコウショウニン</t>
    </rPh>
    <rPh sb="4" eb="6">
      <t>シンセイ</t>
    </rPh>
    <rPh sb="6" eb="7">
      <t>マタ</t>
    </rPh>
    <rPh sb="8" eb="12">
      <t>ジッセキホウコク</t>
    </rPh>
    <rPh sb="13" eb="14">
      <t>オコナ</t>
    </rPh>
    <rPh sb="15" eb="16">
      <t>サイ</t>
    </rPh>
    <rPh sb="18" eb="21">
      <t>キョウトフ</t>
    </rPh>
    <rPh sb="23" eb="25">
      <t>ツウチ</t>
    </rPh>
    <rPh sb="28" eb="32">
      <t>コウフケッテイ</t>
    </rPh>
    <rPh sb="33" eb="35">
      <t>ナイヨウ</t>
    </rPh>
    <rPh sb="36" eb="38">
      <t>キニュウ</t>
    </rPh>
    <phoneticPr fontId="1"/>
  </si>
  <si>
    <t>申請を行う事業者の情報について入力してください。</t>
    <rPh sb="0" eb="2">
      <t>シンセイ</t>
    </rPh>
    <rPh sb="3" eb="4">
      <t>オコナ</t>
    </rPh>
    <rPh sb="5" eb="8">
      <t>ジギョウシャ</t>
    </rPh>
    <rPh sb="9" eb="11">
      <t>ジョウホウ</t>
    </rPh>
    <rPh sb="15" eb="17">
      <t>ニュウリョク</t>
    </rPh>
    <phoneticPr fontId="1"/>
  </si>
  <si>
    <t>メーカーと調整を行ったが、補助対象期間内の機器の納入が困難となったため。</t>
    <rPh sb="5" eb="7">
      <t>チョウセイ</t>
    </rPh>
    <rPh sb="8" eb="9">
      <t>オコナ</t>
    </rPh>
    <rPh sb="13" eb="15">
      <t>ホジョ</t>
    </rPh>
    <rPh sb="15" eb="17">
      <t>タイショウ</t>
    </rPh>
    <rPh sb="17" eb="19">
      <t>キカン</t>
    </rPh>
    <rPh sb="19" eb="20">
      <t>ナイ</t>
    </rPh>
    <rPh sb="21" eb="23">
      <t>キキ</t>
    </rPh>
    <rPh sb="24" eb="26">
      <t>ノウニュウ</t>
    </rPh>
    <rPh sb="27" eb="29">
      <t>コンナン</t>
    </rPh>
    <phoneticPr fontId="1"/>
  </si>
  <si>
    <t>研修受講費、システム導入費（利用費）、機器購入費を税抜で入力してください。</t>
    <rPh sb="0" eb="5">
      <t>ケンシュウジュコウヒ</t>
    </rPh>
    <rPh sb="10" eb="13">
      <t>ドウニュウヒ</t>
    </rPh>
    <rPh sb="14" eb="17">
      <t>リヨウヒ</t>
    </rPh>
    <rPh sb="19" eb="24">
      <t>キキコウニュウヒ</t>
    </rPh>
    <rPh sb="25" eb="27">
      <t>ゼイヌ</t>
    </rPh>
    <rPh sb="28" eb="30">
      <t>ニュウリョク</t>
    </rPh>
    <phoneticPr fontId="1"/>
  </si>
  <si>
    <t>研修受講する人数、又は購入する数量を記入してください。一式表示の場合は「１」と記入してください。</t>
    <rPh sb="0" eb="4">
      <t>ケンシュウジュコウ</t>
    </rPh>
    <rPh sb="6" eb="8">
      <t>ニンズウ</t>
    </rPh>
    <rPh sb="9" eb="10">
      <t>マタ</t>
    </rPh>
    <rPh sb="11" eb="13">
      <t>コウニュウ</t>
    </rPh>
    <rPh sb="15" eb="17">
      <t>スウリョウ</t>
    </rPh>
    <rPh sb="18" eb="20">
      <t>キニュウ</t>
    </rPh>
    <rPh sb="27" eb="29">
      <t>イッシキ</t>
    </rPh>
    <rPh sb="29" eb="31">
      <t>ヒョウジ</t>
    </rPh>
    <rPh sb="32" eb="34">
      <t>バアイ</t>
    </rPh>
    <rPh sb="39" eb="41">
      <t>キニュウ</t>
    </rPh>
    <phoneticPr fontId="1"/>
  </si>
  <si>
    <t>機器等の導入に要する送料を記入してください。区分が難しい場合は、単価(b)に含めていただいて構いません。</t>
    <rPh sb="0" eb="2">
      <t>キキ</t>
    </rPh>
    <rPh sb="2" eb="3">
      <t>ナド</t>
    </rPh>
    <rPh sb="4" eb="6">
      <t>ドウニュウ</t>
    </rPh>
    <rPh sb="7" eb="8">
      <t>ヨウ</t>
    </rPh>
    <rPh sb="10" eb="12">
      <t>ソウリョウ</t>
    </rPh>
    <rPh sb="13" eb="15">
      <t>キニュウ</t>
    </rPh>
    <phoneticPr fontId="1"/>
  </si>
  <si>
    <t>自動計算</t>
    <rPh sb="0" eb="4">
      <t>ジドウケイサン</t>
    </rPh>
    <phoneticPr fontId="1"/>
  </si>
  <si>
    <t>研修の受講又は契約・発注を行う(予定)日を入力してください。</t>
    <rPh sb="0" eb="2">
      <t>ケンシュウ</t>
    </rPh>
    <rPh sb="3" eb="5">
      <t>ジュコウ</t>
    </rPh>
    <rPh sb="5" eb="6">
      <t>マタ</t>
    </rPh>
    <rPh sb="7" eb="9">
      <t>ケイヤク</t>
    </rPh>
    <rPh sb="10" eb="12">
      <t>ハッチュウ</t>
    </rPh>
    <rPh sb="13" eb="14">
      <t>オコナ</t>
    </rPh>
    <rPh sb="16" eb="18">
      <t>ヨテイ</t>
    </rPh>
    <rPh sb="19" eb="20">
      <t>ビ</t>
    </rPh>
    <rPh sb="21" eb="23">
      <t>ニュウリョク</t>
    </rPh>
    <phoneticPr fontId="1"/>
  </si>
  <si>
    <t>補助金の振込先口座の情報を入力してください。</t>
    <rPh sb="0" eb="3">
      <t>ホジョキン</t>
    </rPh>
    <rPh sb="4" eb="6">
      <t>フリコミ</t>
    </rPh>
    <rPh sb="6" eb="9">
      <t>サキコウザ</t>
    </rPh>
    <rPh sb="10" eb="12">
      <t>ジョウホウ</t>
    </rPh>
    <rPh sb="13" eb="15">
      <t>ニュウリョク</t>
    </rPh>
    <phoneticPr fontId="1"/>
  </si>
  <si>
    <t>振込口座情報【必須】</t>
    <rPh sb="0" eb="4">
      <t>フリコミコウザ</t>
    </rPh>
    <rPh sb="4" eb="6">
      <t>ジョウホウ</t>
    </rPh>
    <phoneticPr fontId="1"/>
  </si>
  <si>
    <t>申請者情報【必須】</t>
    <rPh sb="0" eb="3">
      <t>シンセイシャ</t>
    </rPh>
    <rPh sb="3" eb="5">
      <t>ジョウホウ</t>
    </rPh>
    <phoneticPr fontId="1"/>
  </si>
  <si>
    <t>補助金受領権限の委任の有無</t>
    <rPh sb="0" eb="3">
      <t>ホジョキン</t>
    </rPh>
    <rPh sb="3" eb="5">
      <t>ジュリョウ</t>
    </rPh>
    <rPh sb="5" eb="7">
      <t>ケンゲン</t>
    </rPh>
    <rPh sb="8" eb="10">
      <t>イニン</t>
    </rPh>
    <rPh sb="11" eb="13">
      <t>ウム</t>
    </rPh>
    <phoneticPr fontId="1"/>
  </si>
  <si>
    <t>振込委任</t>
    <rPh sb="0" eb="2">
      <t>フリコミ</t>
    </rPh>
    <rPh sb="2" eb="4">
      <t>イニン</t>
    </rPh>
    <phoneticPr fontId="1"/>
  </si>
  <si>
    <t>希望する</t>
    <rPh sb="0" eb="2">
      <t>キボウ</t>
    </rPh>
    <phoneticPr fontId="1"/>
  </si>
  <si>
    <t>希望しない</t>
    <rPh sb="0" eb="2">
      <t>キボウ</t>
    </rPh>
    <phoneticPr fontId="1"/>
  </si>
  <si>
    <t>金融機関名</t>
    <rPh sb="0" eb="5">
      <t>キンユウキカンメイ</t>
    </rPh>
    <phoneticPr fontId="1"/>
  </si>
  <si>
    <t>金融機関名を記入してください。</t>
    <rPh sb="0" eb="4">
      <t>キンユウキカン</t>
    </rPh>
    <rPh sb="4" eb="5">
      <t>メイ</t>
    </rPh>
    <rPh sb="6" eb="8">
      <t>キニュウ</t>
    </rPh>
    <phoneticPr fontId="1"/>
  </si>
  <si>
    <t>支店名</t>
    <rPh sb="0" eb="3">
      <t>シテンメイ</t>
    </rPh>
    <phoneticPr fontId="1"/>
  </si>
  <si>
    <t>建設交通銀行</t>
    <rPh sb="0" eb="6">
      <t>ケンセツコウツウギンコウ</t>
    </rPh>
    <phoneticPr fontId="1"/>
  </si>
  <si>
    <t>園部</t>
    <rPh sb="0" eb="2">
      <t>ソノベ</t>
    </rPh>
    <phoneticPr fontId="1"/>
  </si>
  <si>
    <t>口座種別</t>
    <rPh sb="0" eb="4">
      <t>コウザシュベツ</t>
    </rPh>
    <phoneticPr fontId="1"/>
  </si>
  <si>
    <t>普通</t>
    <rPh sb="0" eb="2">
      <t>フツウ</t>
    </rPh>
    <phoneticPr fontId="1"/>
  </si>
  <si>
    <t>当座</t>
    <rPh sb="0" eb="2">
      <t>トウザ</t>
    </rPh>
    <phoneticPr fontId="1"/>
  </si>
  <si>
    <t>口座番号</t>
    <rPh sb="0" eb="2">
      <t>コウザ</t>
    </rPh>
    <rPh sb="2" eb="4">
      <t>バンゴウ</t>
    </rPh>
    <phoneticPr fontId="1"/>
  </si>
  <si>
    <t>口座名義人（フリガナ）</t>
    <rPh sb="0" eb="2">
      <t>コウザ</t>
    </rPh>
    <rPh sb="2" eb="5">
      <t>メイギニン</t>
    </rPh>
    <phoneticPr fontId="1"/>
  </si>
  <si>
    <t>口座名義人</t>
    <rPh sb="0" eb="2">
      <t>コウザ</t>
    </rPh>
    <rPh sb="2" eb="4">
      <t>メイギ</t>
    </rPh>
    <rPh sb="4" eb="5">
      <t>ニン</t>
    </rPh>
    <phoneticPr fontId="1"/>
  </si>
  <si>
    <t>口座番号を７桁で記入してください。７桁未満の場合は、頭に0を記入すること
(例)
1234の場合→0001234</t>
    <rPh sb="0" eb="4">
      <t>コウザバンゴウ</t>
    </rPh>
    <rPh sb="6" eb="7">
      <t>ケタ</t>
    </rPh>
    <rPh sb="8" eb="10">
      <t>キニュウ</t>
    </rPh>
    <rPh sb="18" eb="19">
      <t>ケタ</t>
    </rPh>
    <rPh sb="19" eb="21">
      <t>ミマン</t>
    </rPh>
    <rPh sb="22" eb="24">
      <t>バアイ</t>
    </rPh>
    <rPh sb="26" eb="27">
      <t>アタマ</t>
    </rPh>
    <rPh sb="30" eb="32">
      <t>キニュウ</t>
    </rPh>
    <rPh sb="38" eb="39">
      <t>レイ</t>
    </rPh>
    <rPh sb="46" eb="48">
      <t>バアイ</t>
    </rPh>
    <phoneticPr fontId="1"/>
  </si>
  <si>
    <t>口座名義人を記入してください。</t>
    <rPh sb="0" eb="2">
      <t>コウザ</t>
    </rPh>
    <rPh sb="2" eb="5">
      <t>メイギニン</t>
    </rPh>
    <rPh sb="6" eb="8">
      <t>キニュウ</t>
    </rPh>
    <phoneticPr fontId="1"/>
  </si>
  <si>
    <t>口座名義人のフリガナをカタカナで記入してください。</t>
    <rPh sb="0" eb="2">
      <t>コウザ</t>
    </rPh>
    <rPh sb="2" eb="5">
      <t>メイギニン</t>
    </rPh>
    <rPh sb="16" eb="18">
      <t>キニュウ</t>
    </rPh>
    <phoneticPr fontId="1"/>
  </si>
  <si>
    <t>受任者　住所</t>
    <rPh sb="0" eb="3">
      <t>ジュニンシャ</t>
    </rPh>
    <rPh sb="4" eb="6">
      <t>ジュウショ</t>
    </rPh>
    <phoneticPr fontId="1"/>
  </si>
  <si>
    <t>受任者　氏名</t>
    <rPh sb="0" eb="3">
      <t>ジュニンシャ</t>
    </rPh>
    <rPh sb="4" eb="6">
      <t>シメイ</t>
    </rPh>
    <phoneticPr fontId="1"/>
  </si>
  <si>
    <t>委任する場合のみ、受任者の住所を記入してください。</t>
    <rPh sb="0" eb="2">
      <t>イニン</t>
    </rPh>
    <rPh sb="4" eb="6">
      <t>バアイ</t>
    </rPh>
    <rPh sb="9" eb="12">
      <t>ジュニンシャ</t>
    </rPh>
    <rPh sb="13" eb="15">
      <t>ジュウショ</t>
    </rPh>
    <rPh sb="16" eb="18">
      <t>キニュウ</t>
    </rPh>
    <phoneticPr fontId="1"/>
  </si>
  <si>
    <t>委任する場合のみ、受任者の氏名を入力してください。</t>
    <rPh sb="0" eb="2">
      <t>イニン</t>
    </rPh>
    <rPh sb="4" eb="6">
      <t>バアイ</t>
    </rPh>
    <rPh sb="9" eb="12">
      <t>ジュニンシャ</t>
    </rPh>
    <rPh sb="13" eb="15">
      <t>シメイ</t>
    </rPh>
    <rPh sb="16" eb="18">
      <t>ニュウリョク</t>
    </rPh>
    <phoneticPr fontId="1"/>
  </si>
  <si>
    <t>京都　太郎</t>
    <rPh sb="0" eb="2">
      <t>キョウト</t>
    </rPh>
    <rPh sb="3" eb="5">
      <t>タロウ</t>
    </rPh>
    <phoneticPr fontId="1"/>
  </si>
  <si>
    <t>京都　花子</t>
    <rPh sb="0" eb="2">
      <t>キョウト</t>
    </rPh>
    <rPh sb="3" eb="5">
      <t>ハナコ</t>
    </rPh>
    <phoneticPr fontId="1"/>
  </si>
  <si>
    <t>kyoto@marumaru.co.jp</t>
    <phoneticPr fontId="1"/>
  </si>
  <si>
    <t>担当者の連絡先を記入してください。申請内容の確認や交付決定などの通知先となります。</t>
    <rPh sb="0" eb="3">
      <t>タントウシャ</t>
    </rPh>
    <rPh sb="4" eb="7">
      <t>レンラクサキ</t>
    </rPh>
    <rPh sb="8" eb="10">
      <t>キニュウ</t>
    </rPh>
    <rPh sb="17" eb="21">
      <t>シンセイナイヨウ</t>
    </rPh>
    <rPh sb="22" eb="24">
      <t>カクニン</t>
    </rPh>
    <rPh sb="25" eb="27">
      <t>コウフ</t>
    </rPh>
    <rPh sb="27" eb="29">
      <t>ケッテイ</t>
    </rPh>
    <rPh sb="32" eb="34">
      <t>ツウチ</t>
    </rPh>
    <rPh sb="34" eb="35">
      <t>サキ</t>
    </rPh>
    <phoneticPr fontId="1"/>
  </si>
  <si>
    <t>丹後　次郎</t>
    <rPh sb="0" eb="2">
      <t>タンゴ</t>
    </rPh>
    <rPh sb="3" eb="5">
      <t>ジロウ</t>
    </rPh>
    <phoneticPr fontId="1"/>
  </si>
  <si>
    <t>南丹市○○町△△番地</t>
    <rPh sb="0" eb="2">
      <t>ナンタン</t>
    </rPh>
    <rPh sb="2" eb="3">
      <t>シ</t>
    </rPh>
    <rPh sb="5" eb="6">
      <t>チョウ</t>
    </rPh>
    <rPh sb="8" eb="10">
      <t>バンチ</t>
    </rPh>
    <phoneticPr fontId="1"/>
  </si>
  <si>
    <t>宮津市○○△△番地</t>
    <rPh sb="0" eb="3">
      <t>ミヤヅシ</t>
    </rPh>
    <rPh sb="7" eb="9">
      <t>バンチ</t>
    </rPh>
    <phoneticPr fontId="1"/>
  </si>
  <si>
    <t>カ）マルマルケンセツ</t>
  </si>
  <si>
    <t>入力項目</t>
    <rPh sb="0" eb="4">
      <t>ニュウリョクコウモク</t>
    </rPh>
    <phoneticPr fontId="1"/>
  </si>
  <si>
    <t>実施する内容の種別を選択してください。</t>
    <rPh sb="0" eb="2">
      <t>ジッシ</t>
    </rPh>
    <rPh sb="4" eb="6">
      <t>ナイヨウ</t>
    </rPh>
    <rPh sb="7" eb="9">
      <t>シュベツ</t>
    </rPh>
    <rPh sb="10" eb="12">
      <t>センタク</t>
    </rPh>
    <phoneticPr fontId="1"/>
  </si>
  <si>
    <t>講習名、品目名を記入してください。</t>
    <rPh sb="0" eb="3">
      <t>コウシュウメイ</t>
    </rPh>
    <rPh sb="4" eb="7">
      <t>ヒンモクメイ</t>
    </rPh>
    <rPh sb="8" eb="10">
      <t>キニュウ</t>
    </rPh>
    <phoneticPr fontId="1"/>
  </si>
  <si>
    <t>事前着手する場合、又は具体的な契約予定日が決まっている場合は、日付を記入してください。未定の場合は、「交付決定日」と記入してください。</t>
    <rPh sb="0" eb="4">
      <t>ジゼンチャクシュ</t>
    </rPh>
    <rPh sb="6" eb="8">
      <t>バアイ</t>
    </rPh>
    <rPh sb="9" eb="10">
      <t>マタ</t>
    </rPh>
    <rPh sb="11" eb="14">
      <t>グタイテキ</t>
    </rPh>
    <rPh sb="15" eb="19">
      <t>ケイヤクヨテイ</t>
    </rPh>
    <rPh sb="19" eb="20">
      <t>ヒ</t>
    </rPh>
    <rPh sb="21" eb="22">
      <t>キ</t>
    </rPh>
    <rPh sb="27" eb="29">
      <t>バアイ</t>
    </rPh>
    <rPh sb="31" eb="33">
      <t>ヒヅケ</t>
    </rPh>
    <rPh sb="34" eb="36">
      <t>キニュウ</t>
    </rPh>
    <rPh sb="43" eb="45">
      <t>ミテイ</t>
    </rPh>
    <rPh sb="46" eb="48">
      <t>バアイ</t>
    </rPh>
    <rPh sb="51" eb="56">
      <t>コウフケッテイビ</t>
    </rPh>
    <rPh sb="58" eb="60">
      <t>キニュウ</t>
    </rPh>
    <phoneticPr fontId="1"/>
  </si>
  <si>
    <t>○○テクノ(株)</t>
    <rPh sb="5" eb="8">
      <t>カブ</t>
    </rPh>
    <phoneticPr fontId="1"/>
  </si>
  <si>
    <t>補助対象事業の
着手及び完了(予定)日</t>
    <rPh sb="0" eb="4">
      <t>ホ</t>
    </rPh>
    <rPh sb="4" eb="6">
      <t>ジ</t>
    </rPh>
    <rPh sb="8" eb="10">
      <t>チャクシュ</t>
    </rPh>
    <rPh sb="10" eb="11">
      <t>オヨ</t>
    </rPh>
    <rPh sb="12" eb="14">
      <t>カンリョウ</t>
    </rPh>
    <rPh sb="15" eb="17">
      <t>ヨテイ</t>
    </rPh>
    <rPh sb="18" eb="19">
      <t>ヒ</t>
    </rPh>
    <phoneticPr fontId="6"/>
  </si>
  <si>
    <t>ステップ１：補助金の交付申請を行う際に入力してください。</t>
    <rPh sb="6" eb="9">
      <t>ホジョキン</t>
    </rPh>
    <rPh sb="10" eb="14">
      <t>コウフシンセイ</t>
    </rPh>
    <rPh sb="15" eb="16">
      <t>オコナ</t>
    </rPh>
    <rPh sb="17" eb="18">
      <t>サイ</t>
    </rPh>
    <rPh sb="19" eb="21">
      <t>ニュウリョク</t>
    </rPh>
    <phoneticPr fontId="1"/>
  </si>
  <si>
    <t>ステップ２：京都府から交付決定の通知があったのち、入力してください。</t>
    <rPh sb="6" eb="9">
      <t>キョウトフ</t>
    </rPh>
    <rPh sb="11" eb="15">
      <t>コウフケッテイ</t>
    </rPh>
    <rPh sb="16" eb="18">
      <t>ツウチ</t>
    </rPh>
    <rPh sb="25" eb="27">
      <t>ニュウリョク</t>
    </rPh>
    <phoneticPr fontId="1"/>
  </si>
  <si>
    <t>ステップ３（該当する場合のみ）：事業の内容を変更又は中止（廃止）する場合のみ、入力してください。</t>
    <rPh sb="6" eb="8">
      <t>ガイトウ</t>
    </rPh>
    <rPh sb="10" eb="12">
      <t>バアイ</t>
    </rPh>
    <rPh sb="16" eb="18">
      <t>ジギョウ</t>
    </rPh>
    <rPh sb="19" eb="21">
      <t>ナイヨウ</t>
    </rPh>
    <rPh sb="22" eb="24">
      <t>ヘンコウ</t>
    </rPh>
    <rPh sb="24" eb="25">
      <t>マタ</t>
    </rPh>
    <rPh sb="26" eb="28">
      <t>チュウシ</t>
    </rPh>
    <rPh sb="29" eb="31">
      <t>ハイシ</t>
    </rPh>
    <rPh sb="34" eb="36">
      <t>バアイ</t>
    </rPh>
    <rPh sb="39" eb="41">
      <t>ニュウリョク</t>
    </rPh>
    <phoneticPr fontId="1"/>
  </si>
  <si>
    <t>ステップ４：事業が完了したら入力してください。</t>
    <rPh sb="6" eb="8">
      <t>ジギョウ</t>
    </rPh>
    <rPh sb="9" eb="11">
      <t>カンリョウ</t>
    </rPh>
    <rPh sb="14" eb="16">
      <t>ニュウリョク</t>
    </rPh>
    <phoneticPr fontId="1"/>
  </si>
  <si>
    <t>実績報告日</t>
    <rPh sb="0" eb="2">
      <t>ジッセキ</t>
    </rPh>
    <rPh sb="2" eb="4">
      <t>ホウコク</t>
    </rPh>
    <rPh sb="4" eb="5">
      <t>ビ</t>
    </rPh>
    <phoneticPr fontId="1"/>
  </si>
  <si>
    <t>導入指導料、設置労務等の金額を税抜で記入してください。（区分が難しい場合は、単価(b)にまとめて計上可）</t>
    <rPh sb="0" eb="5">
      <t>ドウニュウシドウリョウ</t>
    </rPh>
    <rPh sb="6" eb="10">
      <t>セッチロウム</t>
    </rPh>
    <rPh sb="10" eb="11">
      <t>ナド</t>
    </rPh>
    <rPh sb="12" eb="14">
      <t>キンガク</t>
    </rPh>
    <rPh sb="15" eb="17">
      <t>ゼイヌ</t>
    </rPh>
    <rPh sb="18" eb="20">
      <t>キニュウ</t>
    </rPh>
    <rPh sb="28" eb="30">
      <t>クブン</t>
    </rPh>
    <rPh sb="31" eb="32">
      <t>ムズカ</t>
    </rPh>
    <rPh sb="34" eb="36">
      <t>バアイ</t>
    </rPh>
    <rPh sb="38" eb="40">
      <t>タンカ</t>
    </rPh>
    <rPh sb="48" eb="50">
      <t>ケイジョウ</t>
    </rPh>
    <rPh sb="50" eb="51">
      <t>カ</t>
    </rPh>
    <phoneticPr fontId="1"/>
  </si>
  <si>
    <t>４月</t>
    <rPh sb="1" eb="2">
      <t>ガツ</t>
    </rPh>
    <phoneticPr fontId="1"/>
  </si>
  <si>
    <t>５月</t>
  </si>
  <si>
    <t>６月</t>
  </si>
  <si>
    <t>７月</t>
  </si>
  <si>
    <t>８月</t>
  </si>
  <si>
    <t>９月</t>
  </si>
  <si>
    <t>１０月</t>
  </si>
  <si>
    <t>１１月</t>
  </si>
  <si>
    <t>１２月</t>
  </si>
  <si>
    <t>１月</t>
  </si>
  <si>
    <t>２月</t>
  </si>
  <si>
    <t>利用開始日</t>
    <rPh sb="0" eb="5">
      <t>リヨウカイシビ</t>
    </rPh>
    <phoneticPr fontId="1"/>
  </si>
  <si>
    <t>利用終了(予定)日</t>
    <rPh sb="0" eb="4">
      <t>リヨウシュウリョウ</t>
    </rPh>
    <rPh sb="5" eb="7">
      <t>ヨテイ</t>
    </rPh>
    <rPh sb="8" eb="9">
      <t>ヒ</t>
    </rPh>
    <phoneticPr fontId="1"/>
  </si>
  <si>
    <t>始期</t>
    <rPh sb="0" eb="2">
      <t>シキ</t>
    </rPh>
    <phoneticPr fontId="1"/>
  </si>
  <si>
    <t>終期</t>
    <rPh sb="0" eb="2">
      <t>シュウキ</t>
    </rPh>
    <phoneticPr fontId="1"/>
  </si>
  <si>
    <t>日数</t>
    <rPh sb="0" eb="2">
      <t>ニッスウ</t>
    </rPh>
    <phoneticPr fontId="1"/>
  </si>
  <si>
    <t>１　所定外労働時間を削減する。</t>
  </si>
  <si>
    <t>目的</t>
    <rPh sb="0" eb="1">
      <t>メ</t>
    </rPh>
    <rPh sb="1" eb="2">
      <t>テキ</t>
    </rPh>
    <phoneticPr fontId="1"/>
  </si>
  <si>
    <t>　本事業を活用して達成したい目的に○をつけてください。（複数回答可）
　※なお、導入後の効果について、後日、お伺いすることがあります。</t>
    <phoneticPr fontId="1"/>
  </si>
  <si>
    <t>　↓プルダウンで選択</t>
    <rPh sb="8" eb="10">
      <t>センタク</t>
    </rPh>
    <phoneticPr fontId="1"/>
  </si>
  <si>
    <t>○初期費用（登録料、指導料等、利用開始時に1回のみ発生する費用）</t>
    <rPh sb="1" eb="5">
      <t>ショキヒヨウ</t>
    </rPh>
    <rPh sb="6" eb="9">
      <t>トウロクリョウ</t>
    </rPh>
    <rPh sb="10" eb="13">
      <t>シドウリョウ</t>
    </rPh>
    <rPh sb="13" eb="14">
      <t>ナド</t>
    </rPh>
    <rPh sb="15" eb="20">
      <t>リヨウカイシジ</t>
    </rPh>
    <rPh sb="22" eb="23">
      <t>カイ</t>
    </rPh>
    <rPh sb="25" eb="27">
      <t>ハッセイ</t>
    </rPh>
    <rPh sb="29" eb="31">
      <t>ヒヨウ</t>
    </rPh>
    <phoneticPr fontId="1"/>
  </si>
  <si>
    <t>円(税抜)</t>
    <rPh sb="0" eb="1">
      <t>エン</t>
    </rPh>
    <rPh sb="2" eb="4">
      <t>ゼイヌ</t>
    </rPh>
    <phoneticPr fontId="1"/>
  </si>
  <si>
    <t>○月間/年間利用料（サービス利用料等、一定期間毎に）</t>
    <rPh sb="1" eb="3">
      <t>ゲッカン</t>
    </rPh>
    <rPh sb="4" eb="6">
      <t>ネンカン</t>
    </rPh>
    <rPh sb="6" eb="9">
      <t>リヨウリョウ</t>
    </rPh>
    <rPh sb="14" eb="17">
      <t>リヨウリョウ</t>
    </rPh>
    <rPh sb="17" eb="18">
      <t>ナド</t>
    </rPh>
    <rPh sb="19" eb="21">
      <t>イッテイ</t>
    </rPh>
    <rPh sb="21" eb="23">
      <t>キカン</t>
    </rPh>
    <rPh sb="23" eb="24">
      <t>ゴト</t>
    </rPh>
    <phoneticPr fontId="1"/>
  </si>
  <si>
    <t>費用の合計</t>
    <rPh sb="0" eb="2">
      <t>ヒヨウ</t>
    </rPh>
    <rPh sb="3" eb="5">
      <t>ゴウケイ</t>
    </rPh>
    <phoneticPr fontId="1"/>
  </si>
  <si>
    <t>○補助対象経費</t>
    <rPh sb="1" eb="7">
      <t>ホジョタイショウケイヒ</t>
    </rPh>
    <phoneticPr fontId="1"/>
  </si>
  <si>
    <t>初期費用</t>
    <rPh sb="0" eb="4">
      <t>ショキヒヨウ</t>
    </rPh>
    <phoneticPr fontId="1"/>
  </si>
  <si>
    <t>利用期間の利用料合計</t>
    <rPh sb="0" eb="4">
      <t>リヨウキカン</t>
    </rPh>
    <rPh sb="5" eb="8">
      <t>リヨウリョウ</t>
    </rPh>
    <rPh sb="8" eb="10">
      <t>ゴウケイ</t>
    </rPh>
    <phoneticPr fontId="1"/>
  </si>
  <si>
    <t>補助対象期間の利用料</t>
    <rPh sb="0" eb="2">
      <t>ホジョ</t>
    </rPh>
    <rPh sb="2" eb="4">
      <t>タイショウ</t>
    </rPh>
    <rPh sb="4" eb="6">
      <t>キカン</t>
    </rPh>
    <rPh sb="7" eb="10">
      <t>リヨウリョウ</t>
    </rPh>
    <phoneticPr fontId="1"/>
  </si>
  <si>
    <t>補助対象経費</t>
    <rPh sb="0" eb="2">
      <t>ホジョ</t>
    </rPh>
    <rPh sb="2" eb="4">
      <t>タイショウ</t>
    </rPh>
    <rPh sb="4" eb="6">
      <t>ケイヒ</t>
    </rPh>
    <phoneticPr fontId="1"/>
  </si>
  <si>
    <t>↑見積書を参考に入力</t>
    <rPh sb="1" eb="4">
      <t>ミツモリショ</t>
    </rPh>
    <rPh sb="5" eb="7">
      <t>サンコウ</t>
    </rPh>
    <rPh sb="8" eb="10">
      <t>ニュウリョク</t>
    </rPh>
    <phoneticPr fontId="1"/>
  </si>
  <si>
    <t>※自動計算</t>
    <rPh sb="1" eb="5">
      <t>ジドウケイサン</t>
    </rPh>
    <phoneticPr fontId="1"/>
  </si>
  <si>
    <t>売買契約や注文を行った日を記入してください。</t>
    <rPh sb="0" eb="4">
      <t>バイバイケイヤク</t>
    </rPh>
    <rPh sb="5" eb="7">
      <t>チュウモン</t>
    </rPh>
    <rPh sb="8" eb="9">
      <t>オコナ</t>
    </rPh>
    <rPh sb="11" eb="12">
      <t>ヒ</t>
    </rPh>
    <rPh sb="13" eb="15">
      <t>キニュウ</t>
    </rPh>
    <phoneticPr fontId="1"/>
  </si>
  <si>
    <t>実際に設備等の納品と支払の両方が完了した日を入力してください。</t>
    <rPh sb="0" eb="2">
      <t>ジッサイ</t>
    </rPh>
    <rPh sb="3" eb="5">
      <t>セツビ</t>
    </rPh>
    <rPh sb="5" eb="6">
      <t>ナド</t>
    </rPh>
    <rPh sb="7" eb="9">
      <t>ノウヒン</t>
    </rPh>
    <rPh sb="10" eb="12">
      <t>シハライ</t>
    </rPh>
    <rPh sb="13" eb="15">
      <t>リョウホウ</t>
    </rPh>
    <rPh sb="16" eb="18">
      <t>カンリョウ</t>
    </rPh>
    <rPh sb="20" eb="21">
      <t>ヒ</t>
    </rPh>
    <rPh sb="22" eb="24">
      <t>ニュウリョク</t>
    </rPh>
    <phoneticPr fontId="1"/>
  </si>
  <si>
    <t>自動計算</t>
    <rPh sb="0" eb="4">
      <t>ジドウケイサン</t>
    </rPh>
    <phoneticPr fontId="1"/>
  </si>
  <si>
    <t>納品日を記入してください。</t>
    <rPh sb="0" eb="3">
      <t>ノウヒンビ</t>
    </rPh>
    <rPh sb="4" eb="6">
      <t>キニュウ</t>
    </rPh>
    <phoneticPr fontId="1"/>
  </si>
  <si>
    <t>購入した機器等を保管する場所を記入してください。（○○工事や現場などは不可）</t>
    <rPh sb="0" eb="2">
      <t>コウニュウ</t>
    </rPh>
    <rPh sb="4" eb="6">
      <t>キキ</t>
    </rPh>
    <rPh sb="6" eb="7">
      <t>ナド</t>
    </rPh>
    <rPh sb="8" eb="10">
      <t>ホカン</t>
    </rPh>
    <rPh sb="12" eb="14">
      <t>バショ</t>
    </rPh>
    <rPh sb="15" eb="17">
      <t>キニュウ</t>
    </rPh>
    <rPh sb="27" eb="29">
      <t>コウジ</t>
    </rPh>
    <rPh sb="30" eb="32">
      <t>ゲンバ</t>
    </rPh>
    <rPh sb="35" eb="37">
      <t>フカ</t>
    </rPh>
    <phoneticPr fontId="1"/>
  </si>
  <si>
    <t>必須</t>
    <rPh sb="0" eb="2">
      <t>ヒッス</t>
    </rPh>
    <phoneticPr fontId="1"/>
  </si>
  <si>
    <t>支店名を入力してください。支店より前の部分のみ記入してください。</t>
    <rPh sb="0" eb="3">
      <t>シテンメイ</t>
    </rPh>
    <rPh sb="4" eb="6">
      <t>ニュウリョク</t>
    </rPh>
    <rPh sb="13" eb="15">
      <t>シテン</t>
    </rPh>
    <rPh sb="17" eb="18">
      <t>マエ</t>
    </rPh>
    <rPh sb="19" eb="21">
      <t>ブブン</t>
    </rPh>
    <rPh sb="23" eb="25">
      <t>キニュウ</t>
    </rPh>
    <phoneticPr fontId="1"/>
  </si>
  <si>
    <t>口座種目</t>
    <rPh sb="0" eb="2">
      <t>コウザ</t>
    </rPh>
    <rPh sb="2" eb="4">
      <t>シュモク</t>
    </rPh>
    <phoneticPr fontId="1"/>
  </si>
  <si>
    <t>口座種目</t>
    <rPh sb="2" eb="4">
      <t>シュモク</t>
    </rPh>
    <phoneticPr fontId="1"/>
  </si>
  <si>
    <t>変更承認申請日（提出日）</t>
    <rPh sb="0" eb="2">
      <t>ヘンコウ</t>
    </rPh>
    <rPh sb="2" eb="7">
      <t>ショウニンシンセイビ</t>
    </rPh>
    <rPh sb="8" eb="11">
      <t>テイシュツビ</t>
    </rPh>
    <phoneticPr fontId="1"/>
  </si>
  <si>
    <t>被服の有無</t>
    <rPh sb="0" eb="2">
      <t>ヒフク</t>
    </rPh>
    <rPh sb="3" eb="5">
      <t>ウム</t>
    </rPh>
    <phoneticPr fontId="1"/>
  </si>
  <si>
    <t>補助対象経費１</t>
    <rPh sb="0" eb="6">
      <t>ホジョタイショウケイヒ</t>
    </rPh>
    <phoneticPr fontId="1"/>
  </si>
  <si>
    <t>補助対象経費２</t>
    <rPh sb="0" eb="6">
      <t>ホジョタイショウケイヒ</t>
    </rPh>
    <phoneticPr fontId="1"/>
  </si>
  <si>
    <t>補助対象経費３</t>
    <rPh sb="0" eb="6">
      <t>ホジョタイショウケイヒ</t>
    </rPh>
    <phoneticPr fontId="1"/>
  </si>
  <si>
    <t>補助対象経費４</t>
    <rPh sb="0" eb="6">
      <t>ホジョタイショウケイヒ</t>
    </rPh>
    <phoneticPr fontId="1"/>
  </si>
  <si>
    <t>国又は地方公共団体から同じ目的で別の補助金や助成金等を受給している（又はする予定の）場合は、その金額（税抜）を記入してください</t>
    <rPh sb="11" eb="12">
      <t>オナ</t>
    </rPh>
    <rPh sb="13" eb="15">
      <t>モクテキ</t>
    </rPh>
    <rPh sb="16" eb="17">
      <t>ベツ</t>
    </rPh>
    <rPh sb="18" eb="21">
      <t>ホジョキン</t>
    </rPh>
    <rPh sb="22" eb="25">
      <t>ジョセイキン</t>
    </rPh>
    <rPh sb="25" eb="26">
      <t>ナド</t>
    </rPh>
    <rPh sb="27" eb="29">
      <t>ジュキュウ</t>
    </rPh>
    <rPh sb="34" eb="35">
      <t>マタ</t>
    </rPh>
    <rPh sb="38" eb="40">
      <t>ヨテイ</t>
    </rPh>
    <rPh sb="42" eb="44">
      <t>バアイ</t>
    </rPh>
    <rPh sb="48" eb="50">
      <t>キンガク</t>
    </rPh>
    <rPh sb="51" eb="53">
      <t>ゼイヌ</t>
    </rPh>
    <rPh sb="55" eb="57">
      <t>キニュウ</t>
    </rPh>
    <phoneticPr fontId="1"/>
  </si>
  <si>
    <r>
      <rPr>
        <u/>
        <sz val="11"/>
        <color theme="1"/>
        <rFont val="ＭＳ 明朝"/>
        <family val="1"/>
        <charset val="128"/>
      </rPr>
      <t>交付申請から変更になっている場合のみ</t>
    </r>
    <r>
      <rPr>
        <sz val="11"/>
        <color theme="1"/>
        <rFont val="ＭＳ 明朝"/>
        <family val="1"/>
        <charset val="128"/>
      </rPr>
      <t>、上書きで記入してください。</t>
    </r>
    <rPh sb="19" eb="21">
      <t>ウワガ</t>
    </rPh>
    <phoneticPr fontId="1"/>
  </si>
  <si>
    <r>
      <t>交付申請から変更になっている場合のみ</t>
    </r>
    <r>
      <rPr>
        <sz val="11"/>
        <color theme="1"/>
        <rFont val="ＭＳ 明朝"/>
        <family val="1"/>
        <charset val="128"/>
      </rPr>
      <t>、上書きで記入してください。</t>
    </r>
    <rPh sb="0" eb="2">
      <t>コウフ</t>
    </rPh>
    <rPh sb="2" eb="4">
      <t>シンセイ</t>
    </rPh>
    <rPh sb="6" eb="8">
      <t>ヘンコウ</t>
    </rPh>
    <rPh sb="14" eb="16">
      <t>バアイ</t>
    </rPh>
    <rPh sb="19" eb="21">
      <t>ウワガ</t>
    </rPh>
    <rPh sb="23" eb="25">
      <t>キニュウ</t>
    </rPh>
    <phoneticPr fontId="1"/>
  </si>
  <si>
    <t>月数</t>
    <rPh sb="0" eb="2">
      <t>ゲッスウ</t>
    </rPh>
    <phoneticPr fontId="1"/>
  </si>
  <si>
    <t>実績報告【該当する場合のみ】</t>
    <rPh sb="0" eb="4">
      <t>ジッセキホウコク</t>
    </rPh>
    <rPh sb="5" eb="7">
      <t>ガイトウ</t>
    </rPh>
    <rPh sb="9" eb="11">
      <t>バアイ</t>
    </rPh>
    <phoneticPr fontId="1"/>
  </si>
  <si>
    <t>研修等の受講、システム導入及び機器等の購入</t>
    <rPh sb="0" eb="3">
      <t>ケンシュウナド</t>
    </rPh>
    <rPh sb="4" eb="6">
      <t>ジュコウ</t>
    </rPh>
    <rPh sb="11" eb="13">
      <t>ドウニュウ</t>
    </rPh>
    <rPh sb="13" eb="14">
      <t>オヨ</t>
    </rPh>
    <rPh sb="15" eb="17">
      <t>キキ</t>
    </rPh>
    <rPh sb="17" eb="18">
      <t>ナド</t>
    </rPh>
    <rPh sb="19" eb="21">
      <t>コウニュウ</t>
    </rPh>
    <phoneticPr fontId="1"/>
  </si>
  <si>
    <t>ア　４週８休以上</t>
    <rPh sb="3" eb="4">
      <t>シュウ</t>
    </rPh>
    <rPh sb="5" eb="6">
      <t>キュウ</t>
    </rPh>
    <rPh sb="6" eb="8">
      <t>イジョウ</t>
    </rPh>
    <phoneticPr fontId="1"/>
  </si>
  <si>
    <t>イ　休日増加</t>
    <rPh sb="2" eb="6">
      <t>キュウジツゾウカ</t>
    </rPh>
    <phoneticPr fontId="1"/>
  </si>
  <si>
    <t>ウ　賃上げ</t>
    <rPh sb="2" eb="4">
      <t>チンア</t>
    </rPh>
    <phoneticPr fontId="1"/>
  </si>
  <si>
    <t>↑算出基礎資料に記入</t>
    <rPh sb="1" eb="7">
      <t>サンシュツキソシリョウ</t>
    </rPh>
    <rPh sb="8" eb="10">
      <t>キニュウ</t>
    </rPh>
    <phoneticPr fontId="1"/>
  </si>
  <si>
    <t>(株)○○建設　本社倉庫</t>
    <rPh sb="0" eb="3">
      <t>カブ</t>
    </rPh>
    <rPh sb="8" eb="10">
      <t>ホンシャ</t>
    </rPh>
    <rPh sb="10" eb="12">
      <t>ソウコ</t>
    </rPh>
    <phoneticPr fontId="1"/>
  </si>
  <si>
    <t>□□社　×××</t>
    <rPh sb="2" eb="3">
      <t>シャ</t>
    </rPh>
    <phoneticPr fontId="1"/>
  </si>
  <si>
    <t>第６号様式（第13条関係）</t>
    <phoneticPr fontId="1"/>
  </si>
  <si>
    <t>　　年　　月　　日</t>
    <phoneticPr fontId="1"/>
  </si>
  <si>
    <t>補助金額（知事が確定通知書により通知した額）</t>
    <phoneticPr fontId="1"/>
  </si>
  <si>
    <t>補助金の確定時における消費税及び地方消費税に係る仕入控除税額</t>
    <phoneticPr fontId="1"/>
  </si>
  <si>
    <t>消費税及び地方消費税の額の確定に伴う補助金に係る消費税及び地方消費税に係る</t>
    <phoneticPr fontId="1"/>
  </si>
  <si>
    <t>仕入控除税額</t>
  </si>
  <si>
    <t>※参考資料として、上記内容のわかる資料を添付してください。</t>
    <phoneticPr fontId="1"/>
  </si>
  <si>
    <t>第８号様式（第14条関係）</t>
    <phoneticPr fontId="1"/>
  </si>
  <si>
    <t>取得財産の品目及び取得年月日</t>
    <phoneticPr fontId="1"/>
  </si>
  <si>
    <t>取得価格及び時価</t>
    <phoneticPr fontId="1"/>
  </si>
  <si>
    <t>処分の方法</t>
    <phoneticPr fontId="1"/>
  </si>
  <si>
    <t>処分の理由</t>
    <rPh sb="0" eb="2">
      <t>ショブン</t>
    </rPh>
    <rPh sb="3" eb="5">
      <t>リユウ</t>
    </rPh>
    <phoneticPr fontId="1"/>
  </si>
  <si>
    <t>第４号様式（第８条関係）</t>
    <phoneticPr fontId="1"/>
  </si>
  <si>
    <r>
      <t xml:space="preserve">補助対象経費
</t>
    </r>
    <r>
      <rPr>
        <sz val="10"/>
        <rFont val="ＭＳ 明朝"/>
        <family val="1"/>
        <charset val="128"/>
      </rPr>
      <t>(ａ)＋((ｂ)×(ｃ))＋(ｄ)</t>
    </r>
    <rPh sb="0" eb="2">
      <t>ホジョ</t>
    </rPh>
    <rPh sb="2" eb="4">
      <t>タイショウ</t>
    </rPh>
    <rPh sb="4" eb="6">
      <t>ケイヒ</t>
    </rPh>
    <phoneticPr fontId="6"/>
  </si>
  <si>
    <t>中止の期間（廃止の時期）</t>
    <rPh sb="0" eb="2">
      <t>チュウシ</t>
    </rPh>
    <rPh sb="3" eb="5">
      <t>キカン</t>
    </rPh>
    <rPh sb="6" eb="8">
      <t>ハイシ</t>
    </rPh>
    <rPh sb="9" eb="11">
      <t>ジキ</t>
    </rPh>
    <phoneticPr fontId="1"/>
  </si>
  <si>
    <t>賃上げ前</t>
    <rPh sb="0" eb="2">
      <t>チンア</t>
    </rPh>
    <rPh sb="3" eb="4">
      <t>マエ</t>
    </rPh>
    <phoneticPr fontId="1"/>
  </si>
  <si>
    <t>従業員数</t>
    <rPh sb="0" eb="4">
      <t>ジュウギョウインスウ</t>
    </rPh>
    <phoneticPr fontId="1"/>
  </si>
  <si>
    <t>労務費</t>
    <rPh sb="0" eb="3">
      <t>ロウムヒ</t>
    </rPh>
    <phoneticPr fontId="1"/>
  </si>
  <si>
    <t>役員報酬</t>
    <rPh sb="0" eb="4">
      <t>ヤクインホウシュウ</t>
    </rPh>
    <phoneticPr fontId="1"/>
  </si>
  <si>
    <t>従業員給料</t>
    <rPh sb="0" eb="5">
      <t>ジュウギョウインキュウリョウ</t>
    </rPh>
    <phoneticPr fontId="1"/>
  </si>
  <si>
    <t>平均給与</t>
    <rPh sb="0" eb="4">
      <t>ヘイキンキュウヨ</t>
    </rPh>
    <phoneticPr fontId="1"/>
  </si>
  <si>
    <t>賃上げ後</t>
    <rPh sb="0" eb="2">
      <t>チンア</t>
    </rPh>
    <rPh sb="3" eb="4">
      <t>ゴ</t>
    </rPh>
    <phoneticPr fontId="1"/>
  </si>
  <si>
    <t>合計</t>
    <rPh sb="0" eb="2">
      <t>ゴウケイ</t>
    </rPh>
    <phoneticPr fontId="1"/>
  </si>
  <si>
    <t>（千円）</t>
    <rPh sb="1" eb="3">
      <t>センエン</t>
    </rPh>
    <phoneticPr fontId="1"/>
  </si>
  <si>
    <t>○「法人事業概況説明書」の場合</t>
    <rPh sb="2" eb="11">
      <t>ホウジンジギョウガイキョウセツメイショ</t>
    </rPh>
    <rPh sb="13" eb="15">
      <t>バアイ</t>
    </rPh>
    <phoneticPr fontId="3"/>
  </si>
  <si>
    <t>○「給与所得の源泉徴収票等の法定調書合計表」の場合</t>
    <rPh sb="2" eb="4">
      <t>キュウヨ</t>
    </rPh>
    <rPh sb="4" eb="6">
      <t>ショトク</t>
    </rPh>
    <rPh sb="7" eb="9">
      <t>ゲンセン</t>
    </rPh>
    <rPh sb="9" eb="11">
      <t>チョウシュウ</t>
    </rPh>
    <rPh sb="11" eb="12">
      <t>ヒョウ</t>
    </rPh>
    <rPh sb="12" eb="13">
      <t>ナド</t>
    </rPh>
    <rPh sb="14" eb="16">
      <t>ホウテイ</t>
    </rPh>
    <rPh sb="16" eb="18">
      <t>チョウショ</t>
    </rPh>
    <rPh sb="18" eb="20">
      <t>ゴウケイ</t>
    </rPh>
    <rPh sb="20" eb="21">
      <t>オモテ</t>
    </rPh>
    <rPh sb="23" eb="25">
      <t>バアイ</t>
    </rPh>
    <phoneticPr fontId="3"/>
  </si>
  <si>
    <t>支払金額</t>
    <rPh sb="0" eb="4">
      <t>シハライキンガク</t>
    </rPh>
    <phoneticPr fontId="1"/>
  </si>
  <si>
    <t>○「賃金台帳」の場合</t>
    <rPh sb="2" eb="6">
      <t>チンギンダイチョウ</t>
    </rPh>
    <rPh sb="8" eb="10">
      <t>バアイ</t>
    </rPh>
    <phoneticPr fontId="3"/>
  </si>
  <si>
    <t>総支給額等の合計</t>
    <rPh sb="4" eb="5">
      <t>ナド</t>
    </rPh>
    <rPh sb="6" eb="8">
      <t>ゴウケイ</t>
    </rPh>
    <phoneticPr fontId="1"/>
  </si>
  <si>
    <t>賃上げ率</t>
    <rPh sb="0" eb="2">
      <t>チンア</t>
    </rPh>
    <rPh sb="3" eb="4">
      <t>リツ</t>
    </rPh>
    <phoneticPr fontId="1"/>
  </si>
  <si>
    <t>日付入力</t>
    <rPh sb="0" eb="2">
      <t>ヒヅケ</t>
    </rPh>
    <rPh sb="2" eb="4">
      <t>ニュウリョク</t>
    </rPh>
    <phoneticPr fontId="1"/>
  </si>
  <si>
    <t>入力シートに記入することで、自動入力されます</t>
  </si>
  <si>
    <t>入力シートに記入することで、自動入力されます</t>
    <rPh sb="0" eb="2">
      <t>ニュウリョク</t>
    </rPh>
    <rPh sb="6" eb="8">
      <t>キニュウ</t>
    </rPh>
    <rPh sb="14" eb="18">
      <t>ジドウニュウリョク</t>
    </rPh>
    <phoneticPr fontId="1"/>
  </si>
  <si>
    <t>入力シートに記入することで、自動入力されます</t>
    <phoneticPr fontId="1"/>
  </si>
  <si>
    <t>本シートで直接選択して入力してください。</t>
    <rPh sb="0" eb="1">
      <t>ホン</t>
    </rPh>
    <rPh sb="5" eb="7">
      <t>チョクセツ</t>
    </rPh>
    <rPh sb="7" eb="9">
      <t>センタク</t>
    </rPh>
    <rPh sb="11" eb="13">
      <t>ニュウリョク</t>
    </rPh>
    <phoneticPr fontId="1"/>
  </si>
  <si>
    <t>交付申請の全部を取りやめる場合に申請が必要です。</t>
    <rPh sb="0" eb="4">
      <t>コウフシンセイ</t>
    </rPh>
    <rPh sb="5" eb="7">
      <t>ゼンブ</t>
    </rPh>
    <rPh sb="8" eb="9">
      <t>ト</t>
    </rPh>
    <rPh sb="13" eb="15">
      <t>バアイ</t>
    </rPh>
    <rPh sb="16" eb="18">
      <t>シンセイ</t>
    </rPh>
    <rPh sb="19" eb="21">
      <t>ヒツヨウ</t>
    </rPh>
    <phoneticPr fontId="1"/>
  </si>
  <si>
    <t>申請しない</t>
  </si>
  <si>
    <t>実績報告　又は　変更承認申請【必須】</t>
    <rPh sb="0" eb="4">
      <t>ジッセキホウコク</t>
    </rPh>
    <rPh sb="5" eb="6">
      <t>マタ</t>
    </rPh>
    <rPh sb="8" eb="10">
      <t>ヘンコウ</t>
    </rPh>
    <rPh sb="10" eb="12">
      <t>ショウニン</t>
    </rPh>
    <rPh sb="12" eb="14">
      <t>シンセイ</t>
    </rPh>
    <rPh sb="15" eb="17">
      <t>ヒッス</t>
    </rPh>
    <phoneticPr fontId="1"/>
  </si>
  <si>
    <t>補助率</t>
    <rPh sb="0" eb="3">
      <t>ホジョリツ</t>
    </rPh>
    <phoneticPr fontId="1"/>
  </si>
  <si>
    <t>見積書、請求書（事前着手する場合のみ）、その他から選択してください。(プルダウン選択)</t>
    <rPh sb="4" eb="7">
      <t>セイキュウショ</t>
    </rPh>
    <rPh sb="8" eb="12">
      <t>ジゼンチャクシュ</t>
    </rPh>
    <rPh sb="14" eb="16">
      <t>バアイ</t>
    </rPh>
    <rPh sb="22" eb="23">
      <t>タ</t>
    </rPh>
    <rPh sb="25" eb="27">
      <t>センタク</t>
    </rPh>
    <phoneticPr fontId="1"/>
  </si>
  <si>
    <t>申請する補助対象経費毎に、申請の有無を選択してください。(プルダウン選択)</t>
    <rPh sb="0" eb="2">
      <t>シンセイ</t>
    </rPh>
    <rPh sb="4" eb="11">
      <t>ホジョタイショウケイヒゴト</t>
    </rPh>
    <rPh sb="13" eb="15">
      <t>シンセイ</t>
    </rPh>
    <rPh sb="16" eb="18">
      <t>ウム</t>
    </rPh>
    <rPh sb="19" eb="21">
      <t>センタク</t>
    </rPh>
    <rPh sb="34" eb="36">
      <t>センタク</t>
    </rPh>
    <phoneticPr fontId="1"/>
  </si>
  <si>
    <r>
      <t>補助金申請者名義</t>
    </r>
    <r>
      <rPr>
        <sz val="11"/>
        <color rgb="FFFF0000"/>
        <rFont val="ＭＳ 明朝"/>
        <family val="1"/>
        <charset val="128"/>
      </rPr>
      <t>以外</t>
    </r>
    <r>
      <rPr>
        <sz val="11"/>
        <color theme="1"/>
        <rFont val="ＭＳ 明朝"/>
        <family val="1"/>
        <charset val="128"/>
      </rPr>
      <t>の口座への振込を希望する場合のみ、「希望する」を選択してください。(プルダウン選択)</t>
    </r>
    <rPh sb="0" eb="3">
      <t>ホジョキン</t>
    </rPh>
    <rPh sb="3" eb="6">
      <t>シンセイシャ</t>
    </rPh>
    <rPh sb="6" eb="8">
      <t>メイギ</t>
    </rPh>
    <rPh sb="8" eb="10">
      <t>イガイ</t>
    </rPh>
    <rPh sb="11" eb="13">
      <t>コウザ</t>
    </rPh>
    <rPh sb="15" eb="17">
      <t>フリコミ</t>
    </rPh>
    <rPh sb="18" eb="20">
      <t>キボウ</t>
    </rPh>
    <rPh sb="22" eb="24">
      <t>バアイ</t>
    </rPh>
    <rPh sb="28" eb="30">
      <t>キボウ</t>
    </rPh>
    <rPh sb="34" eb="36">
      <t>センタク</t>
    </rPh>
    <phoneticPr fontId="1"/>
  </si>
  <si>
    <t>「普通」「当座」のいずれかを選択してください。(プルダウン選択)</t>
    <rPh sb="1" eb="3">
      <t>フツウ</t>
    </rPh>
    <rPh sb="5" eb="7">
      <t>トウザ</t>
    </rPh>
    <rPh sb="14" eb="16">
      <t>センタク</t>
    </rPh>
    <phoneticPr fontId="1"/>
  </si>
  <si>
    <t>申請する事業を選択してください。(プルダウン選択)</t>
    <rPh sb="0" eb="2">
      <t>シンセイ</t>
    </rPh>
    <rPh sb="4" eb="6">
      <t>ジギョウ</t>
    </rPh>
    <rPh sb="7" eb="9">
      <t>センタク</t>
    </rPh>
    <phoneticPr fontId="1"/>
  </si>
  <si>
    <t>交付決定以前に事業に着手する場合は「事前着手する」を選択してください。(プルダウン選択)</t>
    <rPh sb="4" eb="6">
      <t>イゼン</t>
    </rPh>
    <rPh sb="7" eb="9">
      <t>ジギョウ</t>
    </rPh>
    <rPh sb="10" eb="12">
      <t>チャクシュ</t>
    </rPh>
    <rPh sb="14" eb="16">
      <t>バアイ</t>
    </rPh>
    <rPh sb="18" eb="22">
      <t>ジゼンチャクシュ</t>
    </rPh>
    <rPh sb="26" eb="28">
      <t>センタク</t>
    </rPh>
    <phoneticPr fontId="1"/>
  </si>
  <si>
    <t>交付要領に定める労働者の処遇改善を行っている申請者で、補助率の嵩上げを希望する場合は「実施する」を選択してください【設備等導入の場合のみ】(プルダウン選択)</t>
    <rPh sb="0" eb="4">
      <t>コウフヨウリョウ</t>
    </rPh>
    <rPh sb="5" eb="6">
      <t>サダ</t>
    </rPh>
    <rPh sb="8" eb="11">
      <t>ロウドウシャ</t>
    </rPh>
    <rPh sb="12" eb="16">
      <t>ショグウカイゼン</t>
    </rPh>
    <rPh sb="17" eb="18">
      <t>オコナ</t>
    </rPh>
    <rPh sb="22" eb="25">
      <t>シンセイシャ</t>
    </rPh>
    <rPh sb="27" eb="30">
      <t>ホジョリツ</t>
    </rPh>
    <rPh sb="31" eb="33">
      <t>カサア</t>
    </rPh>
    <rPh sb="35" eb="37">
      <t>キボウ</t>
    </rPh>
    <rPh sb="39" eb="41">
      <t>バアイ</t>
    </rPh>
    <rPh sb="43" eb="45">
      <t>ジッシ</t>
    </rPh>
    <rPh sb="49" eb="51">
      <t>センタク</t>
    </rPh>
    <rPh sb="58" eb="61">
      <t>セツビナド</t>
    </rPh>
    <rPh sb="61" eb="63">
      <t>ドウニュウ</t>
    </rPh>
    <rPh sb="64" eb="66">
      <t>バアイ</t>
    </rPh>
    <phoneticPr fontId="1"/>
  </si>
  <si>
    <t>利用期間月数</t>
    <rPh sb="0" eb="4">
      <t>リヨウキカン</t>
    </rPh>
    <rPh sb="4" eb="6">
      <t>ゲッスウ</t>
    </rPh>
    <phoneticPr fontId="1"/>
  </si>
  <si>
    <t>実施なし</t>
    <rPh sb="0" eb="2">
      <t>ジッシ</t>
    </rPh>
    <phoneticPr fontId="1"/>
  </si>
  <si>
    <t>賃上げ</t>
    <rPh sb="0" eb="2">
      <t>チンア</t>
    </rPh>
    <phoneticPr fontId="1"/>
  </si>
  <si>
    <t>令和８年度京都府建設業等人手不足対策支援事業補助金交付申請書　所要額調書（別記第２号様式　別紙１）</t>
    <phoneticPr fontId="1"/>
  </si>
  <si>
    <t xml:space="preserve">　令和８年度京都府建設業等人手不足対策支援事業補助金については、下記口座に振り込んでください。 </t>
    <phoneticPr fontId="1"/>
  </si>
  <si>
    <t>３</t>
    <phoneticPr fontId="1"/>
  </si>
  <si>
    <t>　令和８年度京都府建設業等人手不足対策支援事業補助金の受領に関する権限を下記の者に委任します。</t>
    <rPh sb="13" eb="15">
      <t>ヒトデ</t>
    </rPh>
    <rPh sb="15" eb="17">
      <t>ブソク</t>
    </rPh>
    <phoneticPr fontId="1"/>
  </si>
  <si>
    <t>２　年次有給休暇の取得を推進する。</t>
    <phoneticPr fontId="1"/>
  </si>
  <si>
    <t>３　外国人労働者の労働環境を改善する。</t>
    <phoneticPr fontId="1"/>
  </si>
  <si>
    <t>４　女性従業員の採用を増やす。</t>
    <phoneticPr fontId="1"/>
  </si>
  <si>
    <t>５　若手従業員の採用を増やす。</t>
    <phoneticPr fontId="1"/>
  </si>
  <si>
    <t>６　作業に係る人手を減らす。（例：２人→１人　等）</t>
    <phoneticPr fontId="1"/>
  </si>
  <si>
    <t>７　危険、きつい作業を減らす。（例：危険個所の測量をドローンで実施　等）</t>
    <phoneticPr fontId="1"/>
  </si>
  <si>
    <t>８　現場の作業環境を改善する。（例：電熱式防寒服を着用し作業　等）</t>
    <phoneticPr fontId="1"/>
  </si>
  <si>
    <t>９　作業効率を改善する。（例：ウェアラブルカメラによる遠隔臨場　等）</t>
    <phoneticPr fontId="1"/>
  </si>
  <si>
    <t>工事現場等の生産性向上に資するための設備等を導入する事業</t>
    <rPh sb="4" eb="5">
      <t>トウ</t>
    </rPh>
    <phoneticPr fontId="1"/>
  </si>
  <si>
    <t>令和８年度京都府建設業等人手不足対策支援事業補助金事前着手届</t>
    <rPh sb="0" eb="2">
      <t>レイワ</t>
    </rPh>
    <rPh sb="3" eb="5">
      <t>ネンド</t>
    </rPh>
    <rPh sb="12" eb="16">
      <t>ヒトデブソク</t>
    </rPh>
    <phoneticPr fontId="1"/>
  </si>
  <si>
    <t>　令和８年度京都府建設業等人手不足対策支援事業補助金について、別記条件を了承の上交付決定前に着手しますので、下記のとおり届け出ます。
　なお、事業実施にあたって京都府から指導がある場合はこれに従い、本件について交付決定がなされなかった場合や補助金の交付決定額が交付申請額に達しない場合においても、異議は申し立てません。</t>
    <rPh sb="13" eb="17">
      <t>ヒトデブソク</t>
    </rPh>
    <rPh sb="21" eb="23">
      <t>ジギョウ</t>
    </rPh>
    <phoneticPr fontId="1"/>
  </si>
  <si>
    <t>令和８年度京都府建設業等人手不足対策支援事業補助金交付申請書</t>
    <phoneticPr fontId="1"/>
  </si>
  <si>
    <t>　令和８年度において上記事業を実施したいので、令和８年度京都府建設業等人手不足対策支援事業補助金交付要領に基づき、下記のとおり補助金の交付を申請します。</t>
    <phoneticPr fontId="1"/>
  </si>
  <si>
    <t>令和８年度京都府建設業等人手不足対策支援事業補助金変更承認申請書</t>
    <phoneticPr fontId="1"/>
  </si>
  <si>
    <t>令和８年度京都府建設業等人手不足対策支援事業中止（廃止）承認申請書</t>
    <phoneticPr fontId="1"/>
  </si>
  <si>
    <t>令和８年度京都府建設業等人手不足対策支援事業補助金実績報告書</t>
    <phoneticPr fontId="1"/>
  </si>
  <si>
    <t>　　　　令和８年度京都府建設業等人手不足対策支援事業補助金に係る消費税
　　　　及び地方消費税の額の確定に伴う報告書</t>
    <phoneticPr fontId="1"/>
  </si>
  <si>
    <t>　　　　令和８年度京都府建設業等人手不足対策支援事業補助金に係る</t>
    <phoneticPr fontId="1"/>
  </si>
  <si>
    <t>事業計画書</t>
    <phoneticPr fontId="1"/>
  </si>
  <si>
    <t>バックオフィスの生産性向上及び多様な担い手確保に資する事業</t>
    <rPh sb="8" eb="11">
      <t>セイサンセイ</t>
    </rPh>
    <rPh sb="11" eb="13">
      <t>コウジョウ</t>
    </rPh>
    <rPh sb="13" eb="14">
      <t>オヨ</t>
    </rPh>
    <rPh sb="15" eb="17">
      <t>タヨウ</t>
    </rPh>
    <rPh sb="18" eb="19">
      <t>ニナ</t>
    </rPh>
    <rPh sb="20" eb="21">
      <t>テ</t>
    </rPh>
    <rPh sb="21" eb="23">
      <t>カクホ</t>
    </rPh>
    <rPh sb="24" eb="25">
      <t>シ</t>
    </rPh>
    <phoneticPr fontId="1"/>
  </si>
  <si>
    <t>事業計画書（別記第２号様式　別紙３）</t>
    <phoneticPr fontId="1"/>
  </si>
  <si>
    <t>10　ＩＣＴスキルを身に着けさせたい。（例：各種研修の受講　等）</t>
    <phoneticPr fontId="1"/>
  </si>
  <si>
    <t>11　事務処理を効率化する。（例：電子マニフェストの導入　等）</t>
    <phoneticPr fontId="1"/>
  </si>
  <si>
    <t>12　環境負荷を低減する。（例：ペーパーレス化　等）</t>
    <rPh sb="3" eb="7">
      <t>カンキョウフカ</t>
    </rPh>
    <rPh sb="8" eb="10">
      <t>テイゲン</t>
    </rPh>
    <rPh sb="14" eb="15">
      <t>レイ</t>
    </rPh>
    <rPh sb="22" eb="23">
      <t>カ</t>
    </rPh>
    <rPh sb="24" eb="25">
      <t>ナド</t>
    </rPh>
    <phoneticPr fontId="1"/>
  </si>
  <si>
    <t>13　その他（上記以外の目的は以下にご記入ください。）</t>
    <phoneticPr fontId="1"/>
  </si>
  <si>
    <t>第２号様式　別紙３</t>
    <rPh sb="6" eb="8">
      <t>ベッシ</t>
    </rPh>
    <phoneticPr fontId="1"/>
  </si>
  <si>
    <t>(３)</t>
    <phoneticPr fontId="1"/>
  </si>
  <si>
    <t>(４)</t>
    <phoneticPr fontId="1"/>
  </si>
  <si>
    <t>(５)</t>
    <phoneticPr fontId="1"/>
  </si>
  <si>
    <t>(６)</t>
    <phoneticPr fontId="1"/>
  </si>
  <si>
    <t>(７)</t>
    <phoneticPr fontId="1"/>
  </si>
  <si>
    <t>令和９年２月19日までに利用したことがわかる資料（ただし、被服等の場合に限る。）</t>
    <rPh sb="31" eb="32">
      <t>トウ</t>
    </rPh>
    <phoneticPr fontId="1"/>
  </si>
  <si>
    <t>国又は地方公共団体による本補助金と対象及び目的を同じくする補助金を活用している場合には、当該補助金の交付申請書等の写し</t>
    <phoneticPr fontId="1"/>
  </si>
  <si>
    <t>国又は地方公共団体による本補助金と対象及び目的を同じくする補助金を活用している場合には、当該補助金の実績報告書等の写し</t>
    <rPh sb="50" eb="55">
      <t>ジッセキホウコクショ</t>
    </rPh>
    <phoneticPr fontId="1"/>
  </si>
  <si>
    <t>　　　　取得財産処分承認申請書</t>
    <rPh sb="10" eb="12">
      <t>ショウニン</t>
    </rPh>
    <phoneticPr fontId="1"/>
  </si>
  <si>
    <t>○</t>
    <phoneticPr fontId="1"/>
  </si>
  <si>
    <t>○</t>
  </si>
  <si>
    <t>任意</t>
    <rPh sb="0" eb="2">
      <t>ニンイ</t>
    </rPh>
    <phoneticPr fontId="1"/>
  </si>
  <si>
    <t>△</t>
    <phoneticPr fontId="1"/>
  </si>
  <si>
    <t>システム導入等</t>
    <phoneticPr fontId="1"/>
  </si>
  <si>
    <t>研修費（ICT等）</t>
    <rPh sb="7" eb="8">
      <t>トウ</t>
    </rPh>
    <phoneticPr fontId="1"/>
  </si>
  <si>
    <t>日本語研修費等</t>
    <rPh sb="0" eb="3">
      <t>ニホンゴ</t>
    </rPh>
    <rPh sb="3" eb="6">
      <t>ケンシュウヒ</t>
    </rPh>
    <rPh sb="6" eb="7">
      <t>トウ</t>
    </rPh>
    <phoneticPr fontId="1"/>
  </si>
  <si>
    <t>測量機器</t>
    <rPh sb="0" eb="2">
      <t>ソクリョウ</t>
    </rPh>
    <rPh sb="2" eb="4">
      <t>キキ</t>
    </rPh>
    <phoneticPr fontId="1"/>
  </si>
  <si>
    <t>建設機器</t>
    <rPh sb="0" eb="2">
      <t>ケンセツ</t>
    </rPh>
    <rPh sb="2" eb="4">
      <t>キキ</t>
    </rPh>
    <phoneticPr fontId="1"/>
  </si>
  <si>
    <t>ICT機器等</t>
    <rPh sb="3" eb="5">
      <t>キキ</t>
    </rPh>
    <rPh sb="5" eb="6">
      <t>トウ</t>
    </rPh>
    <phoneticPr fontId="1"/>
  </si>
  <si>
    <t>実施あり</t>
    <rPh sb="0" eb="2">
      <t>ジッシ</t>
    </rPh>
    <phoneticPr fontId="1"/>
  </si>
  <si>
    <t>うち、補助対象期間の月数</t>
    <rPh sb="3" eb="9">
      <t>ホジョタイショウキカン</t>
    </rPh>
    <rPh sb="10" eb="12">
      <t>ゲッスウ</t>
    </rPh>
    <phoneticPr fontId="1"/>
  </si>
  <si>
    <t>利用月数</t>
    <rPh sb="0" eb="2">
      <t>リヨウ</t>
    </rPh>
    <rPh sb="2" eb="4">
      <t>ゲッスウ</t>
    </rPh>
    <phoneticPr fontId="1"/>
  </si>
  <si>
    <t>箇月</t>
    <rPh sb="0" eb="2">
      <t>カゲツ</t>
    </rPh>
    <phoneticPr fontId="1"/>
  </si>
  <si>
    <t>★バックオフィスの生産性向上及び多様な担い手確保に資する事業
　（システム導入費の場合）※検算のため、併せて入力してください。</t>
    <rPh sb="37" eb="39">
      <t>ドウニュウ</t>
    </rPh>
    <rPh sb="39" eb="40">
      <t>ヒ</t>
    </rPh>
    <rPh sb="41" eb="43">
      <t>バアイ</t>
    </rPh>
    <rPh sb="45" eb="47">
      <t>ケンザン</t>
    </rPh>
    <rPh sb="51" eb="52">
      <t>アワ</t>
    </rPh>
    <rPh sb="54" eb="56">
      <t>ニュウリョク</t>
    </rPh>
    <phoneticPr fontId="1"/>
  </si>
  <si>
    <t>★工事現場等の生産性向上に資する設備等を導入する事業　賃上げ計算書　
※検算のため、併せて提出してください。</t>
    <phoneticPr fontId="1"/>
  </si>
  <si>
    <t>交付決定通知に記載された京都府指令８指第○○○号の○○部分を記入してください
例：８指第555号→555</t>
    <rPh sb="12" eb="17">
      <t>キョウトフシレイ</t>
    </rPh>
    <rPh sb="18" eb="19">
      <t>ユビ</t>
    </rPh>
    <rPh sb="19" eb="20">
      <t>ダイ</t>
    </rPh>
    <rPh sb="23" eb="24">
      <t>ゴウ</t>
    </rPh>
    <rPh sb="27" eb="29">
      <t>ブブン</t>
    </rPh>
    <rPh sb="30" eb="32">
      <t>キニュウ</t>
    </rPh>
    <rPh sb="39" eb="40">
      <t>レイ</t>
    </rPh>
    <rPh sb="42" eb="43">
      <t>ユビ</t>
    </rPh>
    <rPh sb="43" eb="44">
      <t>ダイ</t>
    </rPh>
    <rPh sb="47" eb="48">
      <t>ゴウ</t>
    </rPh>
    <phoneticPr fontId="1"/>
  </si>
  <si>
    <t>－</t>
  </si>
  <si>
    <t>△</t>
  </si>
  <si>
    <t>取得財産等管理台帳（別表３に掲げる財産に限る。）</t>
    <rPh sb="4" eb="5">
      <t>ナド</t>
    </rPh>
    <phoneticPr fontId="1"/>
  </si>
  <si>
    <t>「第2号様式別紙３_事業計画書」シートに直接記入</t>
    <rPh sb="20" eb="22">
      <t>チョクセツ</t>
    </rPh>
    <rPh sb="22" eb="24">
      <t>キニュウ</t>
    </rPh>
    <phoneticPr fontId="1"/>
  </si>
  <si>
    <t>設備等の納品と支払の両方が完了する予定日を記入してください。未定の場合は、「令和9年2月19日」と記入してください。</t>
    <rPh sb="0" eb="2">
      <t>セツビ</t>
    </rPh>
    <rPh sb="2" eb="3">
      <t>ナド</t>
    </rPh>
    <rPh sb="4" eb="6">
      <t>ノウヒン</t>
    </rPh>
    <rPh sb="7" eb="9">
      <t>シハライ</t>
    </rPh>
    <rPh sb="10" eb="12">
      <t>リョウホウ</t>
    </rPh>
    <rPh sb="13" eb="15">
      <t>カンリョウ</t>
    </rPh>
    <rPh sb="17" eb="20">
      <t>ヨテイビ</t>
    </rPh>
    <rPh sb="21" eb="23">
      <t>キニュウ</t>
    </rPh>
    <rPh sb="30" eb="32">
      <t>ミテイ</t>
    </rPh>
    <rPh sb="33" eb="35">
      <t>バアイ</t>
    </rPh>
    <rPh sb="38" eb="40">
      <t>レイワ</t>
    </rPh>
    <rPh sb="41" eb="42">
      <t>ネン</t>
    </rPh>
    <rPh sb="43" eb="44">
      <t>ガツ</t>
    </rPh>
    <rPh sb="46" eb="47">
      <t>ニチ</t>
    </rPh>
    <rPh sb="49" eb="51">
      <t>キニュウ</t>
    </rPh>
    <phoneticPr fontId="1"/>
  </si>
  <si>
    <t>第２号様式別紙３_事業計画書</t>
    <rPh sb="5" eb="7">
      <t>ベッシ</t>
    </rPh>
    <phoneticPr fontId="1"/>
  </si>
  <si>
    <t>「第2号様式別紙３_事業計画書」シートに直接記入してください。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</si>
</sst>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円&quot;"/>
    <numFmt numFmtId="178" formatCode="#,##0_);\(#,##0\)"/>
    <numFmt numFmtId="179" formatCode="#,##0&quot;ヶ月&quot;"/>
    <numFmt numFmtId="180" formatCode="#,##0_ "/>
    <numFmt numFmtId="181" formatCode="0.0_ "/>
    <numFmt numFmtId="182" formatCode="0.0%"/>
  </numFmts>
  <fonts count="42">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sz val="9"/>
      <name val="ＭＳ ゴシック"/>
      <family val="3"/>
      <charset val="128"/>
    </font>
    <font>
      <sz val="13"/>
      <name val="ＭＳ 明朝"/>
      <family val="1"/>
      <charset val="128"/>
    </font>
    <font>
      <sz val="10"/>
      <name val="ＭＳ ゴシック"/>
      <family val="3"/>
      <charset val="128"/>
    </font>
    <font>
      <sz val="11"/>
      <color theme="1"/>
      <name val="ＭＳ Ｐゴシック"/>
      <family val="3"/>
      <charset val="128"/>
    </font>
    <font>
      <sz val="11"/>
      <color rgb="FFFF0000"/>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b/>
      <sz val="11"/>
      <color theme="1"/>
      <name val="ＭＳ ゴシック"/>
      <family val="3"/>
      <charset val="128"/>
    </font>
    <font>
      <sz val="11"/>
      <color theme="1"/>
      <name val="ＭＳ ゴシック"/>
      <family val="3"/>
      <charset val="128"/>
    </font>
    <font>
      <sz val="14"/>
      <color theme="1"/>
      <name val="ＭＳ 明朝"/>
      <family val="1"/>
      <charset val="128"/>
    </font>
    <font>
      <b/>
      <sz val="14"/>
      <color theme="1"/>
      <name val="ＭＳ ゴシック"/>
      <family val="3"/>
      <charset val="128"/>
    </font>
    <font>
      <u/>
      <sz val="11"/>
      <color theme="10"/>
      <name val="游ゴシック"/>
      <family val="2"/>
      <charset val="128"/>
      <scheme val="minor"/>
    </font>
    <font>
      <b/>
      <sz val="14"/>
      <color rgb="FFFF0000"/>
      <name val="ＭＳ ゴシック"/>
      <family val="3"/>
      <charset val="128"/>
    </font>
    <font>
      <b/>
      <sz val="11"/>
      <color rgb="FFFF0000"/>
      <name val="ＭＳ ゴシック"/>
      <family val="3"/>
      <charset val="128"/>
    </font>
    <font>
      <u/>
      <sz val="11"/>
      <color rgb="FFFF0000"/>
      <name val="游ゴシック"/>
      <family val="2"/>
      <charset val="128"/>
      <scheme val="minor"/>
    </font>
    <font>
      <b/>
      <sz val="11"/>
      <color rgb="FFFF0000"/>
      <name val="ＭＳ 明朝"/>
      <family val="1"/>
      <charset val="128"/>
    </font>
    <font>
      <sz val="8"/>
      <color theme="1"/>
      <name val="ＭＳ 明朝"/>
      <family val="1"/>
      <charset val="128"/>
    </font>
    <font>
      <sz val="11"/>
      <name val="游ゴシック"/>
      <family val="3"/>
      <charset val="128"/>
      <scheme val="minor"/>
    </font>
    <font>
      <b/>
      <sz val="11"/>
      <color theme="1"/>
      <name val="游ゴシック"/>
      <family val="3"/>
      <charset val="128"/>
      <scheme val="minor"/>
    </font>
    <font>
      <b/>
      <sz val="11"/>
      <name val="游ゴシック"/>
      <family val="3"/>
      <charset val="128"/>
      <scheme val="minor"/>
    </font>
    <font>
      <u/>
      <sz val="11"/>
      <color theme="1"/>
      <name val="ＭＳ 明朝"/>
      <family val="1"/>
      <charset val="128"/>
    </font>
    <font>
      <sz val="8"/>
      <name val="ＭＳ 明朝"/>
      <family val="1"/>
      <charset val="128"/>
    </font>
    <font>
      <b/>
      <sz val="12"/>
      <name val="ＭＳ 明朝"/>
      <family val="1"/>
      <charset val="128"/>
    </font>
    <font>
      <sz val="9"/>
      <name val="游ゴシック"/>
      <family val="3"/>
      <charset val="128"/>
      <scheme val="minor"/>
    </font>
    <font>
      <b/>
      <sz val="12"/>
      <color rgb="FFFF0000"/>
      <name val="ＭＳ ゴシック"/>
      <family val="3"/>
      <charset val="128"/>
    </font>
    <font>
      <b/>
      <sz val="11"/>
      <color rgb="FFFF0000"/>
      <name val="ＭＳ Ｐゴシック"/>
      <family val="3"/>
      <charset val="128"/>
    </font>
    <font>
      <b/>
      <u/>
      <sz val="11"/>
      <name val="ＭＳ Ｐゴシック"/>
      <family val="3"/>
      <charset val="128"/>
    </font>
    <font>
      <b/>
      <sz val="11"/>
      <name val="ＭＳ Ｐゴシック"/>
      <family val="3"/>
      <charset val="128"/>
    </font>
    <font>
      <sz val="16"/>
      <name val="ＭＳ 明朝"/>
      <family val="1"/>
      <charset val="128"/>
    </font>
    <font>
      <b/>
      <sz val="9"/>
      <color indexed="81"/>
      <name val="MS P 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indexed="64"/>
      </left>
      <right style="thick">
        <color indexed="64"/>
      </right>
      <top style="thick">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style="thick">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ck">
        <color auto="1"/>
      </left>
      <right style="thick">
        <color auto="1"/>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top style="double">
        <color auto="1"/>
      </top>
      <bottom style="thin">
        <color auto="1"/>
      </bottom>
      <diagonal/>
    </border>
    <border>
      <left style="thin">
        <color auto="1"/>
      </left>
      <right/>
      <top style="thin">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auto="1"/>
      </bottom>
      <diagonal/>
    </border>
    <border>
      <left style="medium">
        <color indexed="64"/>
      </left>
      <right style="thin">
        <color auto="1"/>
      </right>
      <top style="double">
        <color auto="1"/>
      </top>
      <bottom style="medium">
        <color indexed="64"/>
      </bottom>
      <diagonal/>
    </border>
    <border>
      <left style="thin">
        <color auto="1"/>
      </left>
      <right/>
      <top style="medium">
        <color indexed="64"/>
      </top>
      <bottom/>
      <diagonal/>
    </border>
    <border>
      <left style="thin">
        <color indexed="64"/>
      </left>
      <right/>
      <top style="hair">
        <color indexed="64"/>
      </top>
      <bottom style="thin">
        <color indexed="64"/>
      </bottom>
      <diagonal/>
    </border>
    <border>
      <left style="thin">
        <color auto="1"/>
      </left>
      <right/>
      <top style="double">
        <color auto="1"/>
      </top>
      <bottom style="medium">
        <color indexed="64"/>
      </bottom>
      <diagonal/>
    </border>
    <border>
      <left style="medium">
        <color auto="1"/>
      </left>
      <right style="medium">
        <color indexed="64"/>
      </right>
      <top/>
      <bottom/>
      <diagonal/>
    </border>
    <border>
      <left style="medium">
        <color auto="1"/>
      </left>
      <right style="medium">
        <color indexed="64"/>
      </right>
      <top style="double">
        <color auto="1"/>
      </top>
      <bottom style="medium">
        <color indexed="64"/>
      </bottom>
      <diagonal/>
    </border>
    <border>
      <left style="thin">
        <color indexed="64"/>
      </left>
      <right/>
      <top style="thin">
        <color indexed="64"/>
      </top>
      <bottom style="double">
        <color auto="1"/>
      </bottom>
      <diagonal/>
    </border>
    <border>
      <left style="medium">
        <color indexed="64"/>
      </left>
      <right/>
      <top style="double">
        <color auto="1"/>
      </top>
      <bottom style="medium">
        <color indexed="64"/>
      </bottom>
      <diagonal/>
    </border>
    <border>
      <left/>
      <right style="medium">
        <color auto="1"/>
      </right>
      <top style="double">
        <color auto="1"/>
      </top>
      <bottom style="medium">
        <color indexed="64"/>
      </bottom>
      <diagonal/>
    </border>
    <border>
      <left style="thick">
        <color auto="1"/>
      </left>
      <right style="thick">
        <color auto="1"/>
      </right>
      <top style="thin">
        <color indexed="64"/>
      </top>
      <bottom style="hair">
        <color indexed="64"/>
      </bottom>
      <diagonal/>
    </border>
    <border>
      <left style="medium">
        <color auto="1"/>
      </left>
      <right style="medium">
        <color indexed="64"/>
      </right>
      <top style="double">
        <color auto="1"/>
      </top>
      <bottom/>
      <diagonal/>
    </border>
    <border>
      <left style="medium">
        <color auto="1"/>
      </left>
      <right style="medium">
        <color indexed="64"/>
      </right>
      <top/>
      <bottom style="medium">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14" fillId="0" borderId="0">
      <alignment vertical="center"/>
    </xf>
    <xf numFmtId="0" fontId="23" fillId="0" borderId="0" applyNumberFormat="0" applyFill="0" applyBorder="0" applyAlignment="0" applyProtection="0">
      <alignment vertical="center"/>
    </xf>
  </cellStyleXfs>
  <cellXfs count="559">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3" fillId="0" borderId="0" xfId="0" quotePrefix="1" applyFont="1" applyAlignment="1">
      <alignment vertical="top"/>
    </xf>
    <xf numFmtId="0" fontId="5" fillId="0" borderId="0" xfId="1" applyFont="1" applyAlignment="1">
      <alignment vertical="center"/>
    </xf>
    <xf numFmtId="0" fontId="7" fillId="0" borderId="0" xfId="1" applyFont="1" applyAlignment="1">
      <alignment horizontal="center" vertical="center"/>
    </xf>
    <xf numFmtId="57" fontId="7" fillId="0" borderId="0" xfId="1" applyNumberFormat="1" applyFont="1" applyAlignment="1">
      <alignment horizontal="center" vertical="center"/>
    </xf>
    <xf numFmtId="57" fontId="7" fillId="0" borderId="0" xfId="1" applyNumberFormat="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5" fillId="0" borderId="5" xfId="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10" fillId="0" borderId="0" xfId="1" applyFont="1" applyAlignment="1">
      <alignment vertical="center"/>
    </xf>
    <xf numFmtId="57" fontId="5" fillId="0" borderId="0" xfId="1" applyNumberFormat="1" applyFont="1" applyAlignment="1">
      <alignment horizontal="center" vertical="center"/>
    </xf>
    <xf numFmtId="57" fontId="5" fillId="0" borderId="0" xfId="1" applyNumberFormat="1" applyFont="1" applyAlignment="1">
      <alignment horizontal="left" vertical="center"/>
    </xf>
    <xf numFmtId="57" fontId="8" fillId="0" borderId="0" xfId="1" applyNumberFormat="1" applyFont="1" applyAlignment="1">
      <alignment horizontal="center" vertical="center"/>
    </xf>
    <xf numFmtId="57" fontId="8" fillId="0" borderId="0" xfId="1" applyNumberFormat="1" applyFont="1" applyAlignment="1">
      <alignment horizontal="left" vertical="center"/>
    </xf>
    <xf numFmtId="0" fontId="13" fillId="0" borderId="0" xfId="1" applyFont="1" applyAlignment="1">
      <alignment vertical="center"/>
    </xf>
    <xf numFmtId="49" fontId="5" fillId="0" borderId="0" xfId="1" applyNumberFormat="1" applyFont="1" applyAlignment="1">
      <alignment vertical="center"/>
    </xf>
    <xf numFmtId="57" fontId="10" fillId="0" borderId="0" xfId="1" applyNumberFormat="1" applyFont="1" applyAlignment="1">
      <alignment vertical="center"/>
    </xf>
    <xf numFmtId="49" fontId="9" fillId="0" borderId="0" xfId="1" applyNumberFormat="1" applyFont="1" applyAlignment="1">
      <alignment vertical="center"/>
    </xf>
    <xf numFmtId="49" fontId="9" fillId="0" borderId="0" xfId="1" applyNumberFormat="1" applyFont="1" applyAlignment="1">
      <alignment vertical="top"/>
    </xf>
    <xf numFmtId="49" fontId="11" fillId="0" borderId="0" xfId="1" applyNumberFormat="1" applyFont="1" applyAlignment="1">
      <alignment vertical="top" wrapText="1"/>
    </xf>
    <xf numFmtId="0" fontId="11" fillId="0" borderId="0" xfId="1" applyFont="1" applyAlignment="1">
      <alignment vertical="center"/>
    </xf>
    <xf numFmtId="57" fontId="13" fillId="0" borderId="0" xfId="1" applyNumberFormat="1" applyFont="1" applyAlignment="1">
      <alignment vertical="center"/>
    </xf>
    <xf numFmtId="0" fontId="9" fillId="0" borderId="0" xfId="1" applyFont="1" applyAlignment="1">
      <alignment vertical="center"/>
    </xf>
    <xf numFmtId="0" fontId="8" fillId="0" borderId="0" xfId="1" applyFont="1" applyAlignment="1">
      <alignment vertical="center"/>
    </xf>
    <xf numFmtId="57" fontId="8" fillId="0" borderId="0" xfId="1" applyNumberFormat="1" applyFont="1" applyAlignment="1">
      <alignment vertical="center"/>
    </xf>
    <xf numFmtId="0" fontId="14" fillId="0" borderId="0" xfId="3">
      <alignment vertical="center"/>
    </xf>
    <xf numFmtId="0" fontId="2" fillId="0" borderId="0" xfId="3" applyFont="1">
      <alignment vertical="center"/>
    </xf>
    <xf numFmtId="0" fontId="2" fillId="0" borderId="0" xfId="3" applyFont="1" applyAlignment="1">
      <alignment horizontal="center" vertical="center"/>
    </xf>
    <xf numFmtId="0" fontId="7" fillId="0" borderId="5" xfId="3" applyFont="1" applyBorder="1" applyAlignment="1">
      <alignment horizontal="right" vertical="center" wrapText="1"/>
    </xf>
    <xf numFmtId="0" fontId="16" fillId="0" borderId="6" xfId="3" applyFont="1" applyBorder="1" applyAlignment="1">
      <alignment horizontal="center" vertical="center" wrapText="1"/>
    </xf>
    <xf numFmtId="0" fontId="16" fillId="0" borderId="14" xfId="3"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177" fontId="12" fillId="0" borderId="6" xfId="1" applyNumberFormat="1" applyFont="1" applyBorder="1" applyAlignment="1">
      <alignment vertical="center" wrapText="1"/>
    </xf>
    <xf numFmtId="177" fontId="12" fillId="0" borderId="28" xfId="1" applyNumberFormat="1" applyFont="1" applyBorder="1" applyAlignment="1">
      <alignment vertical="center"/>
    </xf>
    <xf numFmtId="0" fontId="7" fillId="0" borderId="0" xfId="1" applyFont="1" applyAlignment="1">
      <alignment horizontal="right" vertical="center"/>
    </xf>
    <xf numFmtId="0" fontId="3"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6" borderId="7" xfId="0" applyFont="1" applyFill="1" applyBorder="1">
      <alignment vertical="center"/>
    </xf>
    <xf numFmtId="0" fontId="19" fillId="4" borderId="5" xfId="0" applyFont="1" applyFill="1" applyBorder="1" applyAlignment="1">
      <alignment vertical="center" wrapText="1"/>
    </xf>
    <xf numFmtId="0" fontId="2" fillId="2" borderId="10" xfId="0" applyFont="1" applyFill="1" applyBorder="1" applyAlignment="1">
      <alignment vertical="center" wrapText="1"/>
    </xf>
    <xf numFmtId="0" fontId="2" fillId="2" borderId="7" xfId="0" applyFont="1" applyFill="1" applyBorder="1">
      <alignment vertical="center"/>
    </xf>
    <xf numFmtId="58" fontId="2" fillId="0" borderId="31" xfId="0" applyNumberFormat="1" applyFont="1" applyBorder="1" applyAlignment="1">
      <alignment horizontal="left" vertical="center"/>
    </xf>
    <xf numFmtId="0" fontId="2" fillId="0" borderId="32" xfId="0" applyFont="1" applyBorder="1" applyAlignment="1">
      <alignment horizontal="left" vertical="center" wrapText="1"/>
    </xf>
    <xf numFmtId="58" fontId="2" fillId="0" borderId="33" xfId="0" applyNumberFormat="1" applyFont="1" applyBorder="1" applyAlignment="1">
      <alignment horizontal="left" vertical="center" wrapText="1"/>
    </xf>
    <xf numFmtId="0" fontId="2" fillId="0" borderId="32" xfId="0" applyFont="1" applyBorder="1" applyAlignment="1">
      <alignment horizontal="left" vertical="center"/>
    </xf>
    <xf numFmtId="0" fontId="2" fillId="4" borderId="10" xfId="0" applyFont="1" applyFill="1" applyBorder="1">
      <alignment vertical="center"/>
    </xf>
    <xf numFmtId="0" fontId="19" fillId="5" borderId="0" xfId="0" applyFont="1" applyFill="1" applyAlignment="1">
      <alignment vertical="center" wrapText="1"/>
    </xf>
    <xf numFmtId="58" fontId="2" fillId="0" borderId="32" xfId="0" applyNumberFormat="1" applyFont="1" applyBorder="1" applyAlignment="1">
      <alignment horizontal="left" vertical="center" wrapText="1"/>
    </xf>
    <xf numFmtId="0" fontId="16" fillId="0" borderId="35" xfId="3" applyFont="1" applyBorder="1" applyAlignment="1">
      <alignment horizontal="center" vertical="center" wrapText="1"/>
    </xf>
    <xf numFmtId="0" fontId="16" fillId="0" borderId="1" xfId="3" applyFont="1" applyBorder="1" applyAlignment="1">
      <alignment horizontal="center" vertical="center" wrapText="1"/>
    </xf>
    <xf numFmtId="0" fontId="19" fillId="7" borderId="9" xfId="0" applyFont="1" applyFill="1" applyBorder="1">
      <alignment vertical="center"/>
    </xf>
    <xf numFmtId="0" fontId="19" fillId="5" borderId="5" xfId="0" applyFont="1" applyFill="1" applyBorder="1" applyAlignment="1">
      <alignment vertical="center" wrapText="1"/>
    </xf>
    <xf numFmtId="0" fontId="20" fillId="5" borderId="5" xfId="0" applyFont="1" applyFill="1" applyBorder="1">
      <alignment vertical="center"/>
    </xf>
    <xf numFmtId="0" fontId="2" fillId="6" borderId="9" xfId="0" applyFont="1" applyFill="1" applyBorder="1">
      <alignment vertical="center"/>
    </xf>
    <xf numFmtId="0" fontId="2" fillId="2" borderId="9" xfId="0" applyFont="1" applyFill="1" applyBorder="1">
      <alignment vertical="center"/>
    </xf>
    <xf numFmtId="0" fontId="21" fillId="4" borderId="7" xfId="0" applyFont="1" applyFill="1" applyBorder="1">
      <alignment vertical="center"/>
    </xf>
    <xf numFmtId="0" fontId="21" fillId="0" borderId="0" xfId="0" applyFont="1">
      <alignment vertical="center"/>
    </xf>
    <xf numFmtId="0" fontId="2" fillId="4" borderId="9" xfId="0" applyFont="1" applyFill="1" applyBorder="1">
      <alignment vertical="center"/>
    </xf>
    <xf numFmtId="0" fontId="20" fillId="4" borderId="5" xfId="0" applyFont="1" applyFill="1" applyBorder="1">
      <alignment vertical="center"/>
    </xf>
    <xf numFmtId="0" fontId="2"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2" fillId="5" borderId="0" xfId="0" applyFont="1" applyFill="1">
      <alignment vertical="center"/>
    </xf>
    <xf numFmtId="0" fontId="2" fillId="7" borderId="10" xfId="0" applyFont="1" applyFill="1" applyBorder="1" applyAlignment="1">
      <alignment vertical="center" wrapText="1"/>
    </xf>
    <xf numFmtId="0" fontId="2" fillId="6" borderId="10" xfId="0" applyFont="1" applyFill="1" applyBorder="1" applyAlignment="1">
      <alignment vertical="center" wrapText="1"/>
    </xf>
    <xf numFmtId="58" fontId="2" fillId="0" borderId="31" xfId="0" applyNumberFormat="1" applyFont="1" applyBorder="1" applyAlignment="1">
      <alignment horizontal="left" vertical="center" wrapText="1"/>
    </xf>
    <xf numFmtId="0" fontId="2" fillId="6" borderId="12" xfId="0" applyFont="1" applyFill="1" applyBorder="1" applyAlignment="1">
      <alignment vertical="center" wrapText="1"/>
    </xf>
    <xf numFmtId="0" fontId="2" fillId="2" borderId="9" xfId="0" applyFont="1" applyFill="1" applyBorder="1" applyAlignment="1">
      <alignment vertical="center" wrapText="1"/>
    </xf>
    <xf numFmtId="0" fontId="2" fillId="0" borderId="6" xfId="0" applyFont="1" applyBorder="1" applyAlignment="1">
      <alignment vertical="center" wrapText="1"/>
    </xf>
    <xf numFmtId="0" fontId="2" fillId="0" borderId="31" xfId="0" applyFont="1" applyBorder="1" applyAlignment="1">
      <alignment horizontal="left" vertical="center"/>
    </xf>
    <xf numFmtId="0" fontId="2" fillId="0" borderId="39" xfId="0" applyFont="1" applyBorder="1" applyAlignment="1">
      <alignment horizontal="left" vertical="center"/>
    </xf>
    <xf numFmtId="0" fontId="22" fillId="7" borderId="9" xfId="0" applyFont="1" applyFill="1" applyBorder="1">
      <alignment vertical="center"/>
    </xf>
    <xf numFmtId="0" fontId="2" fillId="4" borderId="13" xfId="0" applyFont="1" applyFill="1" applyBorder="1">
      <alignment vertical="center"/>
    </xf>
    <xf numFmtId="0" fontId="21" fillId="8" borderId="7" xfId="0" applyFont="1" applyFill="1" applyBorder="1">
      <alignment vertical="center"/>
    </xf>
    <xf numFmtId="0" fontId="2" fillId="8" borderId="9" xfId="0" applyFont="1" applyFill="1" applyBorder="1">
      <alignment vertical="center"/>
    </xf>
    <xf numFmtId="0" fontId="20" fillId="8" borderId="5" xfId="0" applyFont="1" applyFill="1" applyBorder="1">
      <alignment vertical="center"/>
    </xf>
    <xf numFmtId="0" fontId="19" fillId="8" borderId="5" xfId="0" applyFont="1" applyFill="1" applyBorder="1" applyAlignment="1">
      <alignment vertical="center" wrapText="1"/>
    </xf>
    <xf numFmtId="0" fontId="19" fillId="8" borderId="0" xfId="0" applyFont="1" applyFill="1" applyAlignment="1">
      <alignment vertical="center" wrapText="1"/>
    </xf>
    <xf numFmtId="0" fontId="2" fillId="8" borderId="9" xfId="0" applyFont="1" applyFill="1" applyBorder="1" applyAlignment="1">
      <alignment vertical="center" wrapText="1"/>
    </xf>
    <xf numFmtId="0" fontId="2" fillId="8" borderId="10" xfId="0" applyFont="1" applyFill="1" applyBorder="1" applyAlignment="1">
      <alignment vertical="center" wrapText="1"/>
    </xf>
    <xf numFmtId="0" fontId="2" fillId="8" borderId="12" xfId="0" applyFont="1" applyFill="1" applyBorder="1" applyAlignment="1">
      <alignment vertical="center" wrapText="1"/>
    </xf>
    <xf numFmtId="0" fontId="23" fillId="0" borderId="33" xfId="4" applyBorder="1" applyAlignment="1">
      <alignment horizontal="left" vertical="center"/>
    </xf>
    <xf numFmtId="0" fontId="15" fillId="0" borderId="1" xfId="0" applyFont="1" applyBorder="1" applyAlignment="1">
      <alignment horizontal="center" vertical="center"/>
    </xf>
    <xf numFmtId="0" fontId="25" fillId="4" borderId="19" xfId="0" applyFont="1" applyFill="1" applyBorder="1" applyAlignment="1">
      <alignment vertical="center" wrapText="1"/>
    </xf>
    <xf numFmtId="0" fontId="15" fillId="0" borderId="4" xfId="0" applyFont="1" applyBorder="1" applyAlignment="1">
      <alignment horizontal="left" vertical="center"/>
    </xf>
    <xf numFmtId="0" fontId="15" fillId="0" borderId="8" xfId="0" applyFont="1" applyBorder="1" applyAlignment="1">
      <alignment horizontal="left" vertical="center"/>
    </xf>
    <xf numFmtId="0" fontId="26" fillId="0" borderId="46" xfId="4" applyFont="1" applyBorder="1" applyAlignment="1">
      <alignment horizontal="left" vertical="center"/>
    </xf>
    <xf numFmtId="0" fontId="25" fillId="8" borderId="19" xfId="0" applyFont="1" applyFill="1" applyBorder="1" applyAlignment="1">
      <alignment vertical="center" wrapText="1"/>
    </xf>
    <xf numFmtId="0" fontId="15" fillId="0" borderId="4" xfId="0" applyFont="1" applyBorder="1" applyAlignment="1">
      <alignment horizontal="left" vertical="center" wrapText="1"/>
    </xf>
    <xf numFmtId="58" fontId="15" fillId="0" borderId="4" xfId="0" applyNumberFormat="1" applyFont="1" applyBorder="1" applyAlignment="1">
      <alignment horizontal="left" vertical="center" wrapText="1"/>
    </xf>
    <xf numFmtId="0" fontId="15" fillId="0" borderId="8" xfId="0" applyFont="1" applyBorder="1" applyAlignment="1">
      <alignment horizontal="left" vertical="center" wrapText="1"/>
    </xf>
    <xf numFmtId="0" fontId="24" fillId="5" borderId="11" xfId="0" applyFont="1" applyFill="1" applyBorder="1">
      <alignment vertical="center"/>
    </xf>
    <xf numFmtId="0" fontId="25" fillId="5" borderId="19" xfId="0" applyFont="1" applyFill="1" applyBorder="1" applyAlignment="1">
      <alignment vertical="center" wrapText="1"/>
    </xf>
    <xf numFmtId="58" fontId="15" fillId="0" borderId="4" xfId="0" applyNumberFormat="1" applyFont="1" applyBorder="1" applyAlignment="1">
      <alignment horizontal="left" vertical="center"/>
    </xf>
    <xf numFmtId="180" fontId="15" fillId="0" borderId="4" xfId="0" applyNumberFormat="1" applyFont="1" applyBorder="1" applyAlignment="1">
      <alignment horizontal="left" vertical="center"/>
    </xf>
    <xf numFmtId="0" fontId="15" fillId="0" borderId="0" xfId="0" applyFont="1" applyAlignment="1">
      <alignment horizontal="left" vertical="center"/>
    </xf>
    <xf numFmtId="0" fontId="2" fillId="0" borderId="18" xfId="0" applyFont="1" applyBorder="1" applyAlignment="1">
      <alignment vertical="center" wrapText="1"/>
    </xf>
    <xf numFmtId="0" fontId="15" fillId="0" borderId="18" xfId="0" applyFont="1" applyBorder="1" applyAlignment="1">
      <alignment vertical="center" wrapText="1"/>
    </xf>
    <xf numFmtId="0" fontId="2" fillId="0" borderId="1" xfId="0" applyFont="1" applyBorder="1" applyAlignment="1">
      <alignment horizontal="left" vertical="center"/>
    </xf>
    <xf numFmtId="58" fontId="2" fillId="0" borderId="1" xfId="0" applyNumberFormat="1" applyFont="1" applyBorder="1" applyAlignment="1">
      <alignment horizontal="left" vertical="center"/>
    </xf>
    <xf numFmtId="0" fontId="2" fillId="0" borderId="1" xfId="0" applyFont="1" applyBorder="1">
      <alignment vertical="center"/>
    </xf>
    <xf numFmtId="180" fontId="2" fillId="0" borderId="1" xfId="0" applyNumberFormat="1" applyFont="1" applyBorder="1" applyAlignment="1">
      <alignment horizontal="left" vertical="center" wrapText="1"/>
    </xf>
    <xf numFmtId="180" fontId="2" fillId="0" borderId="1" xfId="0" applyNumberFormat="1" applyFont="1" applyBorder="1" applyAlignment="1">
      <alignment horizontal="left" vertical="center"/>
    </xf>
    <xf numFmtId="0" fontId="2" fillId="0" borderId="46" xfId="0" applyFont="1" applyBorder="1" applyAlignment="1">
      <alignment vertical="center" wrapText="1"/>
    </xf>
    <xf numFmtId="0" fontId="2" fillId="0" borderId="50" xfId="0" applyFont="1" applyBorder="1" applyAlignment="1">
      <alignment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58" fontId="2" fillId="0" borderId="46" xfId="0" applyNumberFormat="1" applyFont="1" applyBorder="1" applyAlignment="1">
      <alignment horizontal="left" vertical="center"/>
    </xf>
    <xf numFmtId="58" fontId="2" fillId="0" borderId="50" xfId="0" applyNumberFormat="1" applyFont="1" applyBorder="1" applyAlignment="1">
      <alignment horizontal="left" vertical="center"/>
    </xf>
    <xf numFmtId="180" fontId="2" fillId="0" borderId="46" xfId="0" applyNumberFormat="1" applyFont="1" applyBorder="1" applyAlignment="1">
      <alignment horizontal="left" vertical="center" wrapText="1"/>
    </xf>
    <xf numFmtId="180" fontId="2" fillId="0" borderId="50" xfId="0" applyNumberFormat="1" applyFont="1" applyBorder="1" applyAlignment="1">
      <alignment horizontal="left" vertical="center" wrapText="1"/>
    </xf>
    <xf numFmtId="180" fontId="2" fillId="0" borderId="46" xfId="0" applyNumberFormat="1" applyFont="1" applyBorder="1" applyAlignment="1">
      <alignment horizontal="left" vertical="center"/>
    </xf>
    <xf numFmtId="180" fontId="2" fillId="0" borderId="50" xfId="0" applyNumberFormat="1" applyFont="1" applyBorder="1" applyAlignment="1">
      <alignment horizontal="left" vertical="center"/>
    </xf>
    <xf numFmtId="180" fontId="2" fillId="0" borderId="51" xfId="0" applyNumberFormat="1" applyFont="1" applyBorder="1" applyAlignment="1">
      <alignment horizontal="left" vertical="center"/>
    </xf>
    <xf numFmtId="180" fontId="2" fillId="0" borderId="52" xfId="0" applyNumberFormat="1" applyFont="1" applyBorder="1" applyAlignment="1">
      <alignment horizontal="left" vertical="center"/>
    </xf>
    <xf numFmtId="180" fontId="2" fillId="0" borderId="53" xfId="0" applyNumberFormat="1" applyFont="1" applyBorder="1" applyAlignment="1">
      <alignment horizontal="left" vertical="center"/>
    </xf>
    <xf numFmtId="0" fontId="2" fillId="6" borderId="5" xfId="0" applyFont="1" applyFill="1" applyBorder="1" applyAlignment="1">
      <alignment vertical="center" wrapText="1"/>
    </xf>
    <xf numFmtId="0" fontId="2" fillId="4" borderId="7" xfId="0" applyFont="1" applyFill="1" applyBorder="1">
      <alignment vertical="center"/>
    </xf>
    <xf numFmtId="0" fontId="2" fillId="4" borderId="5" xfId="0" applyFont="1" applyFill="1" applyBorder="1" applyAlignment="1">
      <alignment vertical="center" wrapText="1"/>
    </xf>
    <xf numFmtId="0" fontId="2" fillId="4" borderId="5" xfId="0" applyFont="1" applyFill="1" applyBorder="1" applyAlignment="1">
      <alignment horizontal="left" vertical="center"/>
    </xf>
    <xf numFmtId="0" fontId="2" fillId="0" borderId="1" xfId="0" applyFont="1" applyBorder="1" applyAlignment="1">
      <alignment horizontal="left" vertical="center" wrapText="1"/>
    </xf>
    <xf numFmtId="0" fontId="2" fillId="6" borderId="10" xfId="0" applyFont="1" applyFill="1" applyBorder="1">
      <alignment vertical="center"/>
    </xf>
    <xf numFmtId="0" fontId="2" fillId="6" borderId="12" xfId="0" applyFont="1" applyFill="1" applyBorder="1">
      <alignment vertical="center"/>
    </xf>
    <xf numFmtId="0" fontId="22" fillId="0" borderId="0" xfId="0" applyFont="1">
      <alignment vertical="center"/>
    </xf>
    <xf numFmtId="0" fontId="2" fillId="9" borderId="7" xfId="0" applyFont="1" applyFill="1" applyBorder="1">
      <alignment vertical="center"/>
    </xf>
    <xf numFmtId="0" fontId="2" fillId="9" borderId="9" xfId="0" applyFont="1" applyFill="1" applyBorder="1">
      <alignment vertical="center"/>
    </xf>
    <xf numFmtId="0" fontId="2" fillId="9" borderId="10"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7" fillId="0" borderId="1" xfId="0" applyFont="1" applyBorder="1" applyAlignment="1">
      <alignment horizontal="center" vertical="center"/>
    </xf>
    <xf numFmtId="0" fontId="15" fillId="0" borderId="0" xfId="0" applyFont="1" applyAlignment="1">
      <alignment vertical="center" wrapText="1"/>
    </xf>
    <xf numFmtId="0" fontId="27" fillId="0" borderId="6" xfId="0" applyFont="1" applyBorder="1" applyAlignment="1">
      <alignment horizontal="center" vertical="center" wrapText="1"/>
    </xf>
    <xf numFmtId="0" fontId="15" fillId="4" borderId="19" xfId="0" applyFont="1" applyFill="1" applyBorder="1" applyAlignment="1">
      <alignment horizontal="left" vertical="center"/>
    </xf>
    <xf numFmtId="0" fontId="15" fillId="0" borderId="50" xfId="0" applyFont="1" applyBorder="1" applyAlignment="1">
      <alignment vertical="center" wrapText="1"/>
    </xf>
    <xf numFmtId="0" fontId="15" fillId="0" borderId="50" xfId="0" applyFont="1" applyBorder="1" applyAlignment="1">
      <alignment horizontal="left" vertical="center"/>
    </xf>
    <xf numFmtId="58" fontId="15" fillId="0" borderId="50" xfId="0" applyNumberFormat="1" applyFont="1" applyBorder="1" applyAlignment="1">
      <alignment horizontal="left" vertical="center"/>
    </xf>
    <xf numFmtId="180" fontId="15" fillId="0" borderId="50" xfId="0" applyNumberFormat="1" applyFont="1" applyBorder="1" applyAlignment="1">
      <alignment horizontal="left" vertical="center" wrapText="1"/>
    </xf>
    <xf numFmtId="180" fontId="15" fillId="0" borderId="50" xfId="0" applyNumberFormat="1" applyFont="1" applyBorder="1" applyAlignment="1">
      <alignment horizontal="left" vertical="center"/>
    </xf>
    <xf numFmtId="180" fontId="15" fillId="0" borderId="53" xfId="0" applyNumberFormat="1" applyFont="1" applyBorder="1" applyAlignment="1">
      <alignment horizontal="left" vertical="center"/>
    </xf>
    <xf numFmtId="0" fontId="15" fillId="0" borderId="0" xfId="0" applyFont="1">
      <alignment vertical="center"/>
    </xf>
    <xf numFmtId="56" fontId="2" fillId="0" borderId="0" xfId="0" applyNumberFormat="1" applyFont="1">
      <alignment vertical="center"/>
    </xf>
    <xf numFmtId="0" fontId="19" fillId="4" borderId="0" xfId="0" applyFont="1" applyFill="1" applyAlignment="1">
      <alignment horizontal="center" vertical="center" wrapText="1"/>
    </xf>
    <xf numFmtId="49" fontId="2" fillId="0" borderId="32"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7" fillId="10" borderId="31" xfId="0" applyNumberFormat="1" applyFont="1" applyFill="1" applyBorder="1" applyAlignment="1">
      <alignment horizontal="left" vertical="center" wrapText="1"/>
    </xf>
    <xf numFmtId="58" fontId="2" fillId="10" borderId="32" xfId="0" applyNumberFormat="1" applyFont="1" applyFill="1" applyBorder="1" applyAlignment="1">
      <alignment horizontal="left" vertical="center" wrapText="1"/>
    </xf>
    <xf numFmtId="49" fontId="2" fillId="10" borderId="32" xfId="0" applyNumberFormat="1" applyFont="1" applyFill="1" applyBorder="1" applyAlignment="1">
      <alignment horizontal="left" vertical="center" wrapText="1"/>
    </xf>
    <xf numFmtId="0" fontId="17" fillId="10" borderId="48"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27" fillId="10" borderId="49" xfId="0" applyFont="1" applyFill="1" applyBorder="1" applyAlignment="1">
      <alignment horizontal="center" vertical="center" wrapText="1"/>
    </xf>
    <xf numFmtId="0" fontId="2" fillId="10" borderId="46" xfId="0" applyFont="1" applyFill="1" applyBorder="1" applyAlignment="1">
      <alignment horizontal="left" vertical="center"/>
    </xf>
    <xf numFmtId="0" fontId="2" fillId="10" borderId="1" xfId="0" applyFont="1" applyFill="1" applyBorder="1" applyAlignment="1">
      <alignment horizontal="left" vertical="center"/>
    </xf>
    <xf numFmtId="0" fontId="2" fillId="10" borderId="50" xfId="0" applyFont="1" applyFill="1" applyBorder="1" applyAlignment="1">
      <alignment horizontal="left" vertical="center"/>
    </xf>
    <xf numFmtId="0" fontId="15" fillId="10" borderId="50" xfId="0" applyFont="1" applyFill="1"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22" fillId="4" borderId="18" xfId="0" applyFont="1" applyFill="1" applyBorder="1" applyAlignment="1">
      <alignment vertical="center" wrapText="1"/>
    </xf>
    <xf numFmtId="0" fontId="22" fillId="6" borderId="18" xfId="0" applyFont="1" applyFill="1" applyBorder="1" applyAlignment="1">
      <alignment vertical="center" wrapText="1"/>
    </xf>
    <xf numFmtId="0" fontId="29" fillId="0" borderId="4" xfId="0" applyFont="1" applyBorder="1">
      <alignment vertical="center"/>
    </xf>
    <xf numFmtId="180" fontId="0" fillId="0" borderId="2" xfId="0" applyNumberFormat="1" applyBorder="1">
      <alignment vertical="center"/>
    </xf>
    <xf numFmtId="180" fontId="0" fillId="0" borderId="7" xfId="0" applyNumberFormat="1" applyBorder="1">
      <alignment vertical="center"/>
    </xf>
    <xf numFmtId="0" fontId="29" fillId="0" borderId="8" xfId="0" applyFont="1" applyBorder="1">
      <alignment vertical="center"/>
    </xf>
    <xf numFmtId="0" fontId="31" fillId="0" borderId="55" xfId="0" applyFont="1" applyBorder="1">
      <alignment vertical="center"/>
    </xf>
    <xf numFmtId="0" fontId="2" fillId="0" borderId="2" xfId="0" applyFont="1" applyBorder="1">
      <alignment vertical="center"/>
    </xf>
    <xf numFmtId="0" fontId="2" fillId="6" borderId="0" xfId="0" applyFont="1" applyFill="1" applyAlignment="1">
      <alignment horizontal="left" vertical="center"/>
    </xf>
    <xf numFmtId="0" fontId="15" fillId="6" borderId="11" xfId="0" applyFont="1" applyFill="1" applyBorder="1" applyAlignment="1">
      <alignment horizontal="lef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15" fillId="0" borderId="57" xfId="0" applyFont="1" applyBorder="1" applyAlignment="1">
      <alignment vertical="center" wrapText="1"/>
    </xf>
    <xf numFmtId="58" fontId="15" fillId="0" borderId="57" xfId="0" applyNumberFormat="1" applyFont="1" applyBorder="1" applyAlignment="1">
      <alignment horizontal="left" vertical="center"/>
    </xf>
    <xf numFmtId="0" fontId="15" fillId="0" borderId="57" xfId="0" applyFont="1" applyBorder="1" applyAlignment="1">
      <alignment horizontal="left" vertical="center"/>
    </xf>
    <xf numFmtId="180" fontId="15" fillId="0" borderId="57" xfId="0" applyNumberFormat="1" applyFont="1" applyBorder="1" applyAlignment="1">
      <alignment horizontal="left" vertical="center" wrapText="1"/>
    </xf>
    <xf numFmtId="180" fontId="15" fillId="0" borderId="57" xfId="0" applyNumberFormat="1" applyFont="1" applyBorder="1" applyAlignment="1">
      <alignment horizontal="left" vertical="center"/>
    </xf>
    <xf numFmtId="0" fontId="15" fillId="0" borderId="57" xfId="0" applyFont="1" applyBorder="1" applyAlignment="1">
      <alignment horizontal="left" vertical="center" wrapText="1"/>
    </xf>
    <xf numFmtId="0" fontId="2" fillId="0" borderId="49" xfId="0" applyFont="1" applyBorder="1" applyAlignment="1">
      <alignment horizontal="center" vertical="center"/>
    </xf>
    <xf numFmtId="0" fontId="2" fillId="0" borderId="50" xfId="0" applyFont="1" applyBorder="1" applyAlignment="1">
      <alignment horizontal="left" vertical="center" wrapText="1"/>
    </xf>
    <xf numFmtId="0" fontId="2" fillId="0" borderId="53" xfId="0" applyFont="1" applyBorder="1" applyAlignment="1">
      <alignment horizontal="left" vertical="center"/>
    </xf>
    <xf numFmtId="58" fontId="2" fillId="0" borderId="59" xfId="0" applyNumberFormat="1" applyFont="1" applyBorder="1" applyAlignment="1">
      <alignment horizontal="left" vertical="center"/>
    </xf>
    <xf numFmtId="58" fontId="2" fillId="0" borderId="12" xfId="0" applyNumberFormat="1" applyFont="1" applyBorder="1" applyAlignment="1">
      <alignment horizontal="left" vertical="center"/>
    </xf>
    <xf numFmtId="58" fontId="2" fillId="0" borderId="41" xfId="0" applyNumberFormat="1" applyFont="1" applyBorder="1" applyAlignment="1">
      <alignment horizontal="left" vertical="center"/>
    </xf>
    <xf numFmtId="38" fontId="12" fillId="0" borderId="0" xfId="2" applyFont="1" applyFill="1" applyBorder="1" applyAlignment="1">
      <alignment horizontal="center" vertical="center"/>
    </xf>
    <xf numFmtId="177" fontId="12" fillId="0" borderId="3" xfId="1" applyNumberFormat="1" applyFont="1" applyBorder="1" applyAlignment="1">
      <alignment vertical="center"/>
    </xf>
    <xf numFmtId="0" fontId="17" fillId="10" borderId="60" xfId="0" applyFont="1" applyFill="1" applyBorder="1" applyAlignment="1">
      <alignment horizontal="center" vertical="center" wrapText="1"/>
    </xf>
    <xf numFmtId="0" fontId="2" fillId="0" borderId="2" xfId="0" applyFont="1" applyBorder="1" applyAlignment="1">
      <alignment horizontal="left" vertical="center"/>
    </xf>
    <xf numFmtId="58" fontId="2" fillId="0" borderId="2" xfId="0" applyNumberFormat="1" applyFont="1" applyBorder="1" applyAlignment="1">
      <alignment horizontal="left" vertical="center"/>
    </xf>
    <xf numFmtId="0" fontId="2" fillId="10" borderId="2" xfId="0" applyFont="1" applyFill="1" applyBorder="1" applyAlignment="1">
      <alignment horizontal="left" vertical="center"/>
    </xf>
    <xf numFmtId="180" fontId="2" fillId="0" borderId="2" xfId="0" applyNumberFormat="1" applyFont="1" applyBorder="1" applyAlignment="1">
      <alignment horizontal="left" vertical="center" wrapText="1"/>
    </xf>
    <xf numFmtId="180" fontId="2" fillId="0" borderId="2" xfId="0" applyNumberFormat="1" applyFont="1" applyBorder="1" applyAlignment="1">
      <alignment horizontal="left" vertical="center"/>
    </xf>
    <xf numFmtId="180" fontId="2" fillId="0" borderId="61" xfId="0" applyNumberFormat="1" applyFont="1" applyBorder="1" applyAlignment="1">
      <alignment horizontal="left" vertical="center"/>
    </xf>
    <xf numFmtId="0" fontId="24" fillId="6" borderId="8" xfId="0" applyFont="1" applyFill="1" applyBorder="1" applyAlignment="1">
      <alignment vertical="center" wrapText="1"/>
    </xf>
    <xf numFmtId="0" fontId="2" fillId="0" borderId="60" xfId="0" applyFont="1" applyBorder="1" applyAlignment="1">
      <alignment horizontal="center" vertical="center"/>
    </xf>
    <xf numFmtId="58" fontId="2" fillId="0" borderId="13" xfId="0" applyNumberFormat="1" applyFont="1" applyBorder="1" applyAlignment="1">
      <alignment horizontal="left" vertical="center"/>
    </xf>
    <xf numFmtId="0" fontId="2" fillId="0" borderId="2" xfId="0" applyFont="1" applyBorder="1" applyAlignment="1">
      <alignment horizontal="left" vertical="center" wrapText="1"/>
    </xf>
    <xf numFmtId="0" fontId="2" fillId="0" borderId="61" xfId="0" applyFont="1" applyBorder="1" applyAlignment="1">
      <alignment horizontal="left" vertical="center"/>
    </xf>
    <xf numFmtId="0" fontId="15" fillId="0" borderId="31" xfId="0" applyFont="1" applyBorder="1">
      <alignment vertical="center"/>
    </xf>
    <xf numFmtId="0" fontId="24" fillId="4" borderId="8" xfId="0" applyFont="1" applyFill="1" applyBorder="1" applyAlignment="1">
      <alignment vertical="center" wrapText="1"/>
    </xf>
    <xf numFmtId="180" fontId="15" fillId="0" borderId="58" xfId="0" applyNumberFormat="1" applyFont="1" applyBorder="1" applyAlignment="1">
      <alignment horizontal="left" vertical="center"/>
    </xf>
    <xf numFmtId="0" fontId="17" fillId="0" borderId="47" xfId="0" applyFont="1" applyBorder="1" applyAlignment="1">
      <alignment horizontal="center" vertical="center" wrapText="1"/>
    </xf>
    <xf numFmtId="0" fontId="27" fillId="4" borderId="5" xfId="0" applyFont="1" applyFill="1" applyBorder="1" applyAlignment="1">
      <alignment horizontal="center" vertical="center"/>
    </xf>
    <xf numFmtId="0" fontId="2" fillId="5" borderId="9" xfId="0" applyFont="1" applyFill="1" applyBorder="1">
      <alignment vertical="center"/>
    </xf>
    <xf numFmtId="0" fontId="2" fillId="5" borderId="7" xfId="0" applyFont="1" applyFill="1" applyBorder="1">
      <alignment vertical="center"/>
    </xf>
    <xf numFmtId="0" fontId="2" fillId="5" borderId="13" xfId="0" applyFont="1" applyFill="1" applyBorder="1">
      <alignment vertical="center"/>
    </xf>
    <xf numFmtId="0" fontId="18" fillId="0" borderId="0" xfId="0" applyFont="1" applyAlignment="1">
      <alignment horizontal="left" vertical="center"/>
    </xf>
    <xf numFmtId="181" fontId="0" fillId="0" borderId="1" xfId="0" applyNumberFormat="1" applyBorder="1">
      <alignment vertical="center"/>
    </xf>
    <xf numFmtId="0" fontId="3" fillId="0" borderId="0" xfId="0" applyFont="1" applyAlignment="1">
      <alignment vertical="top"/>
    </xf>
    <xf numFmtId="180" fontId="30" fillId="11" borderId="56" xfId="0" applyNumberFormat="1" applyFont="1" applyFill="1" applyBorder="1">
      <alignment vertical="center"/>
    </xf>
    <xf numFmtId="58" fontId="2" fillId="0" borderId="56" xfId="0" applyNumberFormat="1" applyFont="1" applyBorder="1" applyAlignment="1">
      <alignment horizontal="left" vertical="center" wrapText="1"/>
    </xf>
    <xf numFmtId="58" fontId="3" fillId="0" borderId="0" xfId="0" applyNumberFormat="1" applyFont="1" applyAlignment="1">
      <alignment vertical="top" wrapText="1"/>
    </xf>
    <xf numFmtId="0" fontId="11" fillId="0" borderId="0" xfId="1" applyFont="1" applyAlignment="1">
      <alignment horizontal="center" vertical="center"/>
    </xf>
    <xf numFmtId="0" fontId="5" fillId="0" borderId="5" xfId="3"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quotePrefix="1" applyFont="1" applyAlignment="1">
      <alignment vertical="top"/>
    </xf>
    <xf numFmtId="0" fontId="5" fillId="0" borderId="0" xfId="0" applyFont="1" applyAlignment="1">
      <alignment vertical="top"/>
    </xf>
    <xf numFmtId="14" fontId="5" fillId="0" borderId="0" xfId="0" applyNumberFormat="1" applyFont="1" applyAlignment="1">
      <alignment vertical="top"/>
    </xf>
    <xf numFmtId="0" fontId="5" fillId="0" borderId="0" xfId="0" applyFont="1" applyAlignment="1">
      <alignment vertical="top" wrapText="1"/>
    </xf>
    <xf numFmtId="0" fontId="5" fillId="0" borderId="0" xfId="0" quotePrefix="1" applyFont="1">
      <alignment vertical="center"/>
    </xf>
    <xf numFmtId="58" fontId="5" fillId="0" borderId="0" xfId="0" applyNumberFormat="1" applyFont="1">
      <alignment vertical="center"/>
    </xf>
    <xf numFmtId="58" fontId="5" fillId="0" borderId="0" xfId="0" applyNumberFormat="1" applyFont="1" applyAlignment="1">
      <alignment horizontal="center" vertical="center"/>
    </xf>
    <xf numFmtId="0" fontId="5" fillId="0" borderId="0" xfId="0" applyFont="1" applyAlignment="1">
      <alignment vertical="center" wrapText="1"/>
    </xf>
    <xf numFmtId="177" fontId="12" fillId="0" borderId="6" xfId="1" applyNumberFormat="1" applyFont="1" applyBorder="1" applyAlignment="1">
      <alignment vertical="center"/>
    </xf>
    <xf numFmtId="177" fontId="12" fillId="0" borderId="2" xfId="1" applyNumberFormat="1" applyFont="1" applyBorder="1" applyAlignment="1">
      <alignment vertical="center"/>
    </xf>
    <xf numFmtId="177" fontId="12" fillId="0" borderId="4" xfId="1" applyNumberFormat="1" applyFont="1" applyBorder="1" applyAlignment="1">
      <alignment horizontal="right" vertical="center"/>
    </xf>
    <xf numFmtId="177" fontId="12" fillId="0" borderId="1" xfId="1" applyNumberFormat="1" applyFont="1" applyBorder="1" applyAlignment="1">
      <alignment vertical="center"/>
    </xf>
    <xf numFmtId="177" fontId="12" fillId="0" borderId="1" xfId="1" applyNumberFormat="1" applyFont="1" applyBorder="1" applyAlignment="1">
      <alignment horizontal="right" vertical="center"/>
    </xf>
    <xf numFmtId="0" fontId="7" fillId="0" borderId="0" xfId="3" applyFont="1">
      <alignment vertical="center"/>
    </xf>
    <xf numFmtId="0" fontId="5" fillId="0" borderId="5" xfId="3" applyFont="1" applyBorder="1" applyAlignment="1">
      <alignment horizontal="center" vertical="center"/>
    </xf>
    <xf numFmtId="0" fontId="7" fillId="0" borderId="5" xfId="3" applyFont="1" applyBorder="1" applyAlignment="1">
      <alignment horizontal="center" vertical="center"/>
    </xf>
    <xf numFmtId="0" fontId="7" fillId="0" borderId="0" xfId="3" applyFont="1" applyAlignment="1">
      <alignment horizontal="right" vertical="center"/>
    </xf>
    <xf numFmtId="0" fontId="5" fillId="0" borderId="7" xfId="0" applyFont="1" applyBorder="1">
      <alignment vertical="center"/>
    </xf>
    <xf numFmtId="0" fontId="5" fillId="0" borderId="8" xfId="0" applyFont="1" applyBorder="1">
      <alignment vertical="center"/>
    </xf>
    <xf numFmtId="0" fontId="5" fillId="0" borderId="18" xfId="0" applyFont="1" applyBorder="1">
      <alignment vertical="center"/>
    </xf>
    <xf numFmtId="0" fontId="10" fillId="0" borderId="18"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5" xfId="0" applyFont="1" applyBorder="1">
      <alignment vertical="center"/>
    </xf>
    <xf numFmtId="0" fontId="2" fillId="7" borderId="0" xfId="0" applyFont="1" applyFill="1" applyAlignment="1">
      <alignment vertical="center" wrapText="1"/>
    </xf>
    <xf numFmtId="0" fontId="2" fillId="10" borderId="39" xfId="0" applyFont="1" applyFill="1" applyBorder="1" applyAlignment="1">
      <alignment horizontal="left" vertical="center" wrapText="1"/>
    </xf>
    <xf numFmtId="0" fontId="0" fillId="0" borderId="63" xfId="0" applyBorder="1">
      <alignment vertical="center"/>
    </xf>
    <xf numFmtId="0" fontId="0" fillId="0" borderId="17"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0" xfId="0" applyAlignment="1">
      <alignment horizontal="right" vertical="center"/>
    </xf>
    <xf numFmtId="0" fontId="0" fillId="0" borderId="70" xfId="0" applyBorder="1">
      <alignment vertical="center"/>
    </xf>
    <xf numFmtId="0" fontId="0" fillId="0" borderId="71" xfId="0" applyBorder="1">
      <alignment vertical="center"/>
    </xf>
    <xf numFmtId="0" fontId="0" fillId="0" borderId="9" xfId="0" applyBorder="1">
      <alignment vertical="center"/>
    </xf>
    <xf numFmtId="0" fontId="0" fillId="0" borderId="72" xfId="0" applyBorder="1">
      <alignment vertical="center"/>
    </xf>
    <xf numFmtId="180" fontId="0" fillId="0" borderId="73" xfId="0" applyNumberFormat="1" applyBorder="1" applyAlignment="1">
      <alignment vertical="center" wrapText="1"/>
    </xf>
    <xf numFmtId="180" fontId="0" fillId="0" borderId="74" xfId="0" applyNumberFormat="1" applyBorder="1" applyAlignment="1">
      <alignment vertical="center" wrapText="1"/>
    </xf>
    <xf numFmtId="0" fontId="0" fillId="0" borderId="0" xfId="0" applyAlignment="1">
      <alignment vertical="center" wrapText="1"/>
    </xf>
    <xf numFmtId="0" fontId="0" fillId="0" borderId="75" xfId="0" applyBorder="1">
      <alignment vertical="center"/>
    </xf>
    <xf numFmtId="180" fontId="0" fillId="8" borderId="56" xfId="0" applyNumberFormat="1" applyFill="1" applyBorder="1">
      <alignment vertical="center"/>
    </xf>
    <xf numFmtId="58" fontId="0" fillId="8" borderId="31" xfId="0" applyNumberFormat="1" applyFill="1" applyBorder="1">
      <alignment vertical="center"/>
    </xf>
    <xf numFmtId="58" fontId="0" fillId="8" borderId="33" xfId="0" applyNumberFormat="1" applyFill="1" applyBorder="1">
      <alignment vertical="center"/>
    </xf>
    <xf numFmtId="182" fontId="30" fillId="11" borderId="74" xfId="0" applyNumberFormat="1" applyFont="1" applyFill="1" applyBorder="1" applyAlignment="1">
      <alignment vertical="center" wrapText="1"/>
    </xf>
    <xf numFmtId="0" fontId="0" fillId="8" borderId="34" xfId="0" applyFill="1" applyBorder="1">
      <alignment vertical="center"/>
    </xf>
    <xf numFmtId="180" fontId="0" fillId="8" borderId="78" xfId="0" applyNumberFormat="1" applyFill="1" applyBorder="1" applyAlignment="1">
      <alignment vertical="center" wrapText="1"/>
    </xf>
    <xf numFmtId="180" fontId="0" fillId="8" borderId="64" xfId="0" applyNumberFormat="1" applyFill="1" applyBorder="1" applyAlignment="1">
      <alignment vertical="center" wrapText="1"/>
    </xf>
    <xf numFmtId="180" fontId="0" fillId="8" borderId="65" xfId="0" applyNumberFormat="1" applyFill="1" applyBorder="1" applyAlignment="1">
      <alignment vertical="center" wrapText="1"/>
    </xf>
    <xf numFmtId="180" fontId="0" fillId="0" borderId="79" xfId="0" applyNumberFormat="1" applyBorder="1" applyAlignment="1">
      <alignment vertical="center" wrapText="1"/>
    </xf>
    <xf numFmtId="180" fontId="0" fillId="0" borderId="80" xfId="0" applyNumberFormat="1" applyBorder="1" applyAlignment="1">
      <alignment vertical="center" wrapText="1"/>
    </xf>
    <xf numFmtId="180" fontId="0" fillId="8" borderId="33" xfId="0" applyNumberFormat="1" applyFill="1" applyBorder="1" applyAlignment="1">
      <alignment vertical="center" wrapText="1"/>
    </xf>
    <xf numFmtId="58" fontId="2" fillId="0" borderId="0" xfId="0" applyNumberFormat="1" applyFont="1">
      <alignmen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35" fillId="0" borderId="4" xfId="0" applyFont="1" applyBorder="1">
      <alignment vertical="center"/>
    </xf>
    <xf numFmtId="0" fontId="2" fillId="0" borderId="33" xfId="0" applyFont="1" applyBorder="1" applyAlignment="1">
      <alignment horizontal="left" vertical="center" wrapText="1"/>
    </xf>
    <xf numFmtId="0" fontId="4" fillId="0" borderId="0" xfId="3" applyFont="1">
      <alignment vertical="center"/>
    </xf>
    <xf numFmtId="0" fontId="7" fillId="0" borderId="0" xfId="3"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57" fontId="5" fillId="0" borderId="7" xfId="1" applyNumberFormat="1" applyFont="1" applyBorder="1" applyAlignment="1">
      <alignment horizontal="center" vertical="center" wrapText="1"/>
    </xf>
    <xf numFmtId="57" fontId="5" fillId="0" borderId="18" xfId="1" applyNumberFormat="1" applyFont="1" applyBorder="1" applyAlignment="1">
      <alignment horizontal="center" vertical="center" wrapText="1"/>
    </xf>
    <xf numFmtId="57" fontId="5" fillId="0" borderId="9" xfId="1" applyNumberFormat="1" applyFont="1" applyBorder="1" applyAlignment="1">
      <alignment horizontal="center" vertical="center"/>
    </xf>
    <xf numFmtId="58" fontId="5" fillId="0" borderId="0" xfId="1" applyNumberFormat="1" applyFont="1" applyAlignment="1">
      <alignment horizontal="center" vertical="center"/>
    </xf>
    <xf numFmtId="0" fontId="5" fillId="0" borderId="9" xfId="1" applyFont="1" applyBorder="1" applyAlignment="1">
      <alignment horizontal="center" vertical="center"/>
    </xf>
    <xf numFmtId="57" fontId="5" fillId="0" borderId="13" xfId="1" applyNumberFormat="1" applyFont="1" applyBorder="1" applyAlignment="1">
      <alignment horizontal="center" vertical="center"/>
    </xf>
    <xf numFmtId="0" fontId="5" fillId="0" borderId="5" xfId="1" applyFont="1" applyBorder="1" applyAlignment="1">
      <alignment horizontal="center" vertical="center"/>
    </xf>
    <xf numFmtId="0" fontId="38" fillId="0" borderId="0" xfId="3" applyFont="1">
      <alignment vertical="center"/>
    </xf>
    <xf numFmtId="0" fontId="39" fillId="0" borderId="0" xfId="3" applyFont="1">
      <alignment vertical="center"/>
    </xf>
    <xf numFmtId="0" fontId="40" fillId="10" borderId="1" xfId="0" applyFont="1" applyFill="1" applyBorder="1" applyAlignment="1">
      <alignment horizontal="center" vertical="center"/>
    </xf>
    <xf numFmtId="58" fontId="5" fillId="0" borderId="1" xfId="0" applyNumberFormat="1" applyFont="1" applyBorder="1" applyAlignment="1">
      <alignment vertical="center" wrapText="1"/>
    </xf>
    <xf numFmtId="0" fontId="5" fillId="0" borderId="1" xfId="0" applyFont="1" applyBorder="1">
      <alignment vertical="center"/>
    </xf>
    <xf numFmtId="180" fontId="5" fillId="0" borderId="1" xfId="0" applyNumberFormat="1" applyFont="1" applyBorder="1" applyAlignment="1">
      <alignment vertical="center" wrapText="1"/>
    </xf>
    <xf numFmtId="58" fontId="5" fillId="0" borderId="1" xfId="0" applyNumberFormat="1" applyFont="1" applyBorder="1">
      <alignment vertical="center"/>
    </xf>
    <xf numFmtId="180" fontId="2" fillId="0" borderId="33" xfId="0" applyNumberFormat="1" applyFont="1" applyBorder="1" applyAlignment="1">
      <alignment horizontal="left" vertical="center"/>
    </xf>
    <xf numFmtId="0" fontId="0" fillId="0" borderId="10" xfId="0" applyBorder="1">
      <alignment vertical="center"/>
    </xf>
    <xf numFmtId="0" fontId="20" fillId="10" borderId="34" xfId="0" applyFont="1" applyFill="1" applyBorder="1" applyAlignment="1">
      <alignment horizontal="left" vertical="center" wrapText="1"/>
    </xf>
    <xf numFmtId="181" fontId="0" fillId="0" borderId="13" xfId="0" applyNumberFormat="1" applyBorder="1">
      <alignment vertical="center"/>
    </xf>
    <xf numFmtId="181" fontId="0" fillId="0" borderId="2" xfId="0" applyNumberFormat="1" applyBorder="1">
      <alignment vertical="center"/>
    </xf>
    <xf numFmtId="0" fontId="5" fillId="0" borderId="0" xfId="0" applyFont="1" applyAlignment="1">
      <alignment vertical="top" wrapText="1"/>
    </xf>
    <xf numFmtId="0" fontId="5" fillId="0" borderId="0" xfId="0" applyFont="1" applyAlignment="1">
      <alignment horizontal="center" vertical="center" wrapText="1"/>
    </xf>
    <xf numFmtId="0" fontId="18" fillId="0" borderId="0" xfId="0" applyFont="1" applyAlignment="1">
      <alignment horizontal="center" vertical="center"/>
    </xf>
    <xf numFmtId="0" fontId="5" fillId="0" borderId="0" xfId="0" applyFont="1">
      <alignment vertical="center"/>
    </xf>
    <xf numFmtId="0" fontId="5" fillId="0" borderId="0" xfId="0" applyFont="1" applyAlignment="1">
      <alignment vertical="distributed" wrapText="1"/>
    </xf>
    <xf numFmtId="58" fontId="5" fillId="0" borderId="0" xfId="0" applyNumberFormat="1" applyFont="1" applyAlignment="1">
      <alignment horizontal="right" vertical="center"/>
    </xf>
    <xf numFmtId="0" fontId="3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11" xfId="0" applyFont="1" applyBorder="1">
      <alignment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distributed" vertical="center"/>
    </xf>
    <xf numFmtId="0" fontId="5" fillId="0" borderId="43" xfId="0" applyFont="1" applyBorder="1" applyAlignment="1">
      <alignment horizontal="distributed" vertical="center"/>
    </xf>
    <xf numFmtId="0" fontId="5" fillId="0" borderId="44" xfId="0" applyFont="1" applyBorder="1" applyAlignment="1">
      <alignment horizontal="distributed"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xf>
    <xf numFmtId="0" fontId="5" fillId="0" borderId="1" xfId="0" applyFont="1" applyBorder="1" applyAlignment="1">
      <alignment horizontal="left" vertical="center"/>
    </xf>
    <xf numFmtId="49" fontId="5" fillId="0" borderId="43" xfId="0" applyNumberFormat="1" applyFont="1" applyBorder="1" applyAlignment="1">
      <alignment horizontal="left" vertical="center"/>
    </xf>
    <xf numFmtId="0" fontId="5" fillId="0" borderId="43" xfId="0" applyFont="1" applyBorder="1" applyAlignment="1">
      <alignment horizontal="left" vertical="center"/>
    </xf>
    <xf numFmtId="0" fontId="5" fillId="0" borderId="5" xfId="0" applyFont="1" applyBorder="1" applyAlignment="1">
      <alignment vertical="center" shrinkToFit="1"/>
    </xf>
    <xf numFmtId="49" fontId="5" fillId="0" borderId="44" xfId="0" applyNumberFormat="1" applyFont="1" applyBorder="1" applyAlignment="1">
      <alignment horizontal="left" vertical="center"/>
    </xf>
    <xf numFmtId="0" fontId="5" fillId="0" borderId="44" xfId="0" applyFont="1" applyBorder="1" applyAlignment="1">
      <alignment horizontal="left" vertical="center"/>
    </xf>
    <xf numFmtId="0" fontId="5" fillId="0" borderId="18" xfId="0" applyFont="1" applyBorder="1" applyAlignment="1">
      <alignment vertical="top"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lignment vertical="center"/>
    </xf>
    <xf numFmtId="0" fontId="5" fillId="0" borderId="5" xfId="0" applyFont="1" applyBorder="1">
      <alignment vertical="center"/>
    </xf>
    <xf numFmtId="0" fontId="5" fillId="0" borderId="19"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2" fillId="9" borderId="0" xfId="0" applyFont="1" applyFill="1">
      <alignment vertical="center"/>
    </xf>
    <xf numFmtId="0" fontId="22" fillId="9" borderId="11" xfId="0" applyFont="1" applyFill="1" applyBorder="1">
      <alignment vertical="center"/>
    </xf>
    <xf numFmtId="0" fontId="20" fillId="9" borderId="0" xfId="0" applyFont="1" applyFill="1" applyAlignment="1">
      <alignment vertical="center" wrapText="1"/>
    </xf>
    <xf numFmtId="0" fontId="20" fillId="9" borderId="11" xfId="0" applyFont="1" applyFill="1" applyBorder="1" applyAlignment="1">
      <alignment vertical="center" wrapText="1"/>
    </xf>
    <xf numFmtId="0" fontId="20" fillId="6" borderId="0" xfId="0" applyFont="1" applyFill="1" applyAlignment="1">
      <alignment vertical="center" wrapText="1"/>
    </xf>
    <xf numFmtId="0" fontId="20" fillId="6" borderId="11" xfId="0" applyFont="1" applyFill="1" applyBorder="1" applyAlignment="1">
      <alignment vertical="center" wrapText="1"/>
    </xf>
    <xf numFmtId="0" fontId="22" fillId="2" borderId="0" xfId="0" applyFont="1" applyFill="1" applyAlignment="1">
      <alignment vertical="center" wrapText="1"/>
    </xf>
    <xf numFmtId="0" fontId="22" fillId="2" borderId="11" xfId="0" applyFont="1" applyFill="1" applyBorder="1" applyAlignment="1">
      <alignment vertical="center" wrapText="1"/>
    </xf>
    <xf numFmtId="0" fontId="20" fillId="2" borderId="0" xfId="0" applyFont="1" applyFill="1" applyAlignment="1">
      <alignment vertical="center" wrapText="1"/>
    </xf>
    <xf numFmtId="0" fontId="20" fillId="2" borderId="11" xfId="0" applyFont="1" applyFill="1" applyBorder="1" applyAlignment="1">
      <alignmen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20" fillId="7" borderId="0" xfId="0" applyFont="1" applyFill="1">
      <alignment vertical="center"/>
    </xf>
    <xf numFmtId="0" fontId="20" fillId="7" borderId="11" xfId="0" applyFont="1" applyFill="1" applyBorder="1">
      <alignment vertical="center"/>
    </xf>
    <xf numFmtId="0" fontId="22" fillId="6" borderId="0" xfId="0" applyFont="1" applyFill="1">
      <alignment vertical="center"/>
    </xf>
    <xf numFmtId="0" fontId="22" fillId="6" borderId="11" xfId="0" applyFont="1" applyFill="1" applyBorder="1">
      <alignment vertical="center"/>
    </xf>
    <xf numFmtId="0" fontId="22" fillId="4" borderId="18" xfId="0" applyFont="1" applyFill="1" applyBorder="1" applyAlignment="1">
      <alignment vertical="center" wrapText="1"/>
    </xf>
    <xf numFmtId="0" fontId="22" fillId="4" borderId="8" xfId="0" applyFont="1" applyFill="1" applyBorder="1" applyAlignment="1">
      <alignment vertical="center" wrapText="1"/>
    </xf>
    <xf numFmtId="0" fontId="22" fillId="8" borderId="0" xfId="0" applyFont="1" applyFill="1">
      <alignment vertical="center"/>
    </xf>
    <xf numFmtId="0" fontId="22" fillId="8" borderId="11" xfId="0" applyFont="1" applyFill="1" applyBorder="1">
      <alignment vertical="center"/>
    </xf>
    <xf numFmtId="0" fontId="2" fillId="0" borderId="40" xfId="0" applyFont="1" applyBorder="1" applyAlignment="1">
      <alignment vertical="center" wrapText="1"/>
    </xf>
    <xf numFmtId="0" fontId="2" fillId="0" borderId="42" xfId="0" applyFont="1" applyBorder="1" applyAlignment="1">
      <alignment vertical="center" wrapText="1"/>
    </xf>
    <xf numFmtId="0" fontId="2" fillId="0" borderId="41" xfId="0" applyFont="1" applyBorder="1" applyAlignment="1">
      <alignment vertical="center" wrapText="1"/>
    </xf>
    <xf numFmtId="0" fontId="22" fillId="7" borderId="0" xfId="0" applyFont="1" applyFill="1" applyAlignment="1">
      <alignment vertical="center" wrapText="1"/>
    </xf>
    <xf numFmtId="0" fontId="22" fillId="7" borderId="11" xfId="0" applyFont="1" applyFill="1" applyBorder="1" applyAlignment="1">
      <alignment vertical="center" wrapText="1"/>
    </xf>
    <xf numFmtId="0" fontId="22" fillId="6" borderId="18" xfId="0" applyFont="1" applyFill="1" applyBorder="1" applyAlignment="1">
      <alignment vertical="center" wrapText="1"/>
    </xf>
    <xf numFmtId="0" fontId="32" fillId="0" borderId="40" xfId="0" applyFont="1" applyBorder="1" applyAlignment="1">
      <alignment vertical="center" wrapText="1"/>
    </xf>
    <xf numFmtId="0" fontId="33" fillId="0" borderId="0" xfId="0" applyFont="1" applyAlignment="1">
      <alignment horizontal="right" vertical="center" wrapText="1"/>
    </xf>
    <xf numFmtId="58" fontId="5" fillId="0" borderId="0" xfId="0" applyNumberFormat="1" applyFont="1" applyAlignment="1">
      <alignment vertical="top" wrapText="1"/>
    </xf>
    <xf numFmtId="0" fontId="5" fillId="0" borderId="0" xfId="0" applyFont="1" applyAlignment="1">
      <alignment horizontal="center" vertical="center"/>
    </xf>
    <xf numFmtId="0" fontId="5" fillId="0" borderId="0" xfId="0" applyFont="1" applyAlignment="1">
      <alignment vertical="top"/>
    </xf>
    <xf numFmtId="58" fontId="5" fillId="0" borderId="0" xfId="0" applyNumberFormat="1" applyFont="1" applyAlignment="1">
      <alignment horizontal="left" vertical="top"/>
    </xf>
    <xf numFmtId="0" fontId="5" fillId="0" borderId="2" xfId="0" quotePrefix="1" applyFont="1" applyBorder="1" applyAlignment="1">
      <alignment horizontal="center" vertical="top"/>
    </xf>
    <xf numFmtId="0" fontId="5" fillId="0" borderId="3" xfId="0" quotePrefix="1" applyFont="1" applyBorder="1" applyAlignment="1">
      <alignment horizontal="center" vertical="top"/>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0" xfId="0" applyNumberFormat="1" applyFont="1">
      <alignment vertical="center"/>
    </xf>
    <xf numFmtId="177" fontId="12" fillId="0" borderId="26" xfId="2" applyNumberFormat="1" applyFont="1" applyFill="1" applyBorder="1" applyAlignment="1">
      <alignment vertical="center"/>
    </xf>
    <xf numFmtId="177" fontId="12" fillId="0" borderId="27" xfId="2" applyNumberFormat="1" applyFont="1" applyFill="1" applyBorder="1" applyAlignment="1">
      <alignment vertical="center"/>
    </xf>
    <xf numFmtId="177" fontId="7" fillId="0" borderId="29" xfId="2" applyNumberFormat="1" applyFont="1" applyFill="1" applyBorder="1" applyAlignment="1">
      <alignment horizontal="center" vertical="center" wrapText="1"/>
    </xf>
    <xf numFmtId="177" fontId="7" fillId="0" borderId="10" xfId="2" applyNumberFormat="1" applyFont="1" applyFill="1" applyBorder="1" applyAlignment="1">
      <alignment horizontal="center" vertical="center"/>
    </xf>
    <xf numFmtId="177" fontId="7" fillId="0" borderId="12"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5" fillId="0" borderId="6" xfId="1" applyFont="1" applyBorder="1" applyAlignment="1">
      <alignment horizontal="center" vertical="center"/>
    </xf>
    <xf numFmtId="0" fontId="5" fillId="0" borderId="10" xfId="1" applyFont="1" applyBorder="1"/>
    <xf numFmtId="0" fontId="5" fillId="0" borderId="12" xfId="1" applyFont="1" applyBorder="1"/>
    <xf numFmtId="0" fontId="7" fillId="0" borderId="6" xfId="1" applyFont="1" applyBorder="1" applyAlignment="1">
      <alignment horizontal="left" vertical="center" wrapText="1"/>
    </xf>
    <xf numFmtId="0" fontId="7" fillId="0" borderId="10" xfId="1" applyFont="1" applyBorder="1" applyAlignment="1">
      <alignment horizontal="left" vertical="center" wrapText="1"/>
    </xf>
    <xf numFmtId="0" fontId="7" fillId="0" borderId="12" xfId="1" applyFont="1" applyBorder="1" applyAlignment="1">
      <alignment horizontal="left" vertical="center" wrapText="1"/>
    </xf>
    <xf numFmtId="0" fontId="7" fillId="2" borderId="6"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36" fillId="0" borderId="0" xfId="1" applyFont="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vertical="center"/>
    </xf>
    <xf numFmtId="0" fontId="5" fillId="2" borderId="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0" xfId="1" applyFont="1" applyFill="1" applyBorder="1"/>
    <xf numFmtId="57" fontId="5" fillId="2" borderId="7" xfId="1" applyNumberFormat="1" applyFont="1" applyFill="1" applyBorder="1" applyAlignment="1">
      <alignment horizontal="center" vertical="center" wrapText="1"/>
    </xf>
    <xf numFmtId="0" fontId="5" fillId="2" borderId="8" xfId="1" applyFont="1" applyFill="1" applyBorder="1"/>
    <xf numFmtId="0" fontId="5" fillId="2" borderId="9" xfId="1" applyFont="1" applyFill="1" applyBorder="1"/>
    <xf numFmtId="0" fontId="5" fillId="2" borderId="11" xfId="1" applyFont="1" applyFill="1" applyBorder="1"/>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6" xfId="1" applyFont="1" applyFill="1" applyBorder="1" applyAlignment="1">
      <alignment horizontal="center" vertical="center" shrinkToFit="1"/>
    </xf>
    <xf numFmtId="0" fontId="5" fillId="2" borderId="10" xfId="1" applyFont="1" applyFill="1" applyBorder="1" applyAlignment="1">
      <alignment horizontal="center" vertical="center" shrinkToFi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xf>
    <xf numFmtId="0" fontId="10" fillId="0" borderId="0" xfId="1" applyFont="1" applyAlignment="1">
      <alignment horizontal="right" vertical="center"/>
    </xf>
    <xf numFmtId="38" fontId="12" fillId="0" borderId="20" xfId="2" applyFont="1" applyFill="1" applyBorder="1" applyAlignment="1">
      <alignment horizontal="center" vertical="center"/>
    </xf>
    <xf numFmtId="38" fontId="12" fillId="0" borderId="21" xfId="2" applyFont="1" applyFill="1" applyBorder="1" applyAlignment="1">
      <alignment horizontal="center" vertical="center"/>
    </xf>
    <xf numFmtId="38" fontId="12" fillId="0" borderId="22" xfId="2" applyFont="1" applyFill="1" applyBorder="1" applyAlignment="1">
      <alignment horizontal="center" vertical="center"/>
    </xf>
    <xf numFmtId="38" fontId="12" fillId="0" borderId="23" xfId="2" applyFont="1" applyFill="1" applyBorder="1" applyAlignment="1">
      <alignment horizontal="center" vertical="center"/>
    </xf>
    <xf numFmtId="38" fontId="12" fillId="0" borderId="24" xfId="2" applyFont="1" applyFill="1" applyBorder="1" applyAlignment="1">
      <alignment horizontal="center" vertical="center"/>
    </xf>
    <xf numFmtId="38" fontId="12" fillId="0" borderId="25" xfId="2" applyFont="1" applyFill="1" applyBorder="1" applyAlignment="1">
      <alignment horizontal="center" vertical="center"/>
    </xf>
    <xf numFmtId="0" fontId="5" fillId="0" borderId="12" xfId="1" applyFont="1" applyBorder="1" applyAlignment="1">
      <alignment horizontal="center" vertical="center"/>
    </xf>
    <xf numFmtId="177" fontId="7" fillId="0" borderId="6" xfId="2" applyNumberFormat="1" applyFont="1" applyFill="1" applyBorder="1" applyAlignment="1">
      <alignment horizontal="center" vertical="center" wrapText="1"/>
    </xf>
    <xf numFmtId="177" fontId="7" fillId="0" borderId="30" xfId="2" applyNumberFormat="1" applyFont="1" applyFill="1" applyBorder="1" applyAlignment="1">
      <alignment horizontal="center" vertical="center"/>
    </xf>
    <xf numFmtId="0" fontId="12" fillId="0" borderId="6" xfId="2" applyNumberFormat="1" applyFont="1" applyFill="1" applyBorder="1" applyAlignment="1">
      <alignment horizontal="center" vertical="center" wrapText="1"/>
    </xf>
    <xf numFmtId="0" fontId="12" fillId="0" borderId="10" xfId="2" applyNumberFormat="1" applyFont="1" applyFill="1" applyBorder="1" applyAlignment="1">
      <alignment horizontal="center" vertical="center" wrapText="1"/>
    </xf>
    <xf numFmtId="0" fontId="12" fillId="0" borderId="12" xfId="2" applyNumberFormat="1" applyFont="1" applyFill="1" applyBorder="1" applyAlignment="1">
      <alignment horizontal="center" vertical="center" wrapText="1"/>
    </xf>
    <xf numFmtId="177" fontId="7" fillId="0" borderId="1" xfId="3" applyNumberFormat="1" applyFont="1" applyBorder="1">
      <alignment vertical="center"/>
    </xf>
    <xf numFmtId="0" fontId="7" fillId="0" borderId="35" xfId="3" applyFont="1" applyBorder="1" applyAlignment="1">
      <alignment horizontal="center" vertical="center"/>
    </xf>
    <xf numFmtId="177" fontId="7" fillId="0" borderId="14" xfId="3" applyNumberFormat="1" applyFont="1" applyBorder="1" applyAlignment="1">
      <alignment horizontal="right" vertical="center"/>
    </xf>
    <xf numFmtId="178" fontId="7" fillId="0" borderId="14" xfId="3" applyNumberFormat="1" applyFont="1" applyBorder="1" applyAlignment="1">
      <alignment horizontal="right" vertical="center"/>
    </xf>
    <xf numFmtId="0" fontId="37" fillId="0" borderId="0" xfId="3" applyFont="1" applyAlignment="1">
      <alignment horizontal="center" vertical="center"/>
    </xf>
    <xf numFmtId="177" fontId="7" fillId="0" borderId="36" xfId="3" applyNumberFormat="1" applyFont="1" applyBorder="1" applyAlignment="1">
      <alignment horizontal="right" vertical="center"/>
    </xf>
    <xf numFmtId="177" fontId="7" fillId="0" borderId="37" xfId="3" applyNumberFormat="1" applyFont="1" applyBorder="1" applyAlignment="1">
      <alignment horizontal="right" vertical="center"/>
    </xf>
    <xf numFmtId="177" fontId="7" fillId="0" borderId="38" xfId="3" applyNumberFormat="1" applyFont="1" applyBorder="1" applyAlignment="1">
      <alignment horizontal="right" vertical="center"/>
    </xf>
    <xf numFmtId="177" fontId="7" fillId="0" borderId="35" xfId="3" applyNumberFormat="1" applyFont="1" applyBorder="1" applyAlignment="1">
      <alignment horizontal="right" vertical="center"/>
    </xf>
    <xf numFmtId="178" fontId="7" fillId="0" borderId="1" xfId="3" applyNumberFormat="1" applyFont="1" applyBorder="1">
      <alignment vertical="center"/>
    </xf>
    <xf numFmtId="0" fontId="7" fillId="0" borderId="71" xfId="3" applyFont="1" applyBorder="1" applyAlignment="1">
      <alignment horizontal="center" vertical="center"/>
    </xf>
    <xf numFmtId="0" fontId="7" fillId="0" borderId="81" xfId="3" applyFont="1" applyBorder="1" applyAlignment="1">
      <alignment horizontal="center" vertical="center"/>
    </xf>
    <xf numFmtId="0" fontId="7" fillId="0" borderId="82" xfId="3" applyFont="1" applyBorder="1" applyAlignment="1">
      <alignment horizontal="center" vertical="center"/>
    </xf>
    <xf numFmtId="0" fontId="7" fillId="0" borderId="1" xfId="3" applyFont="1" applyBorder="1" applyAlignment="1">
      <alignment horizontal="center" vertical="center"/>
    </xf>
    <xf numFmtId="177" fontId="7" fillId="0" borderId="17" xfId="3" applyNumberFormat="1" applyFont="1" applyBorder="1" applyAlignment="1">
      <alignment horizontal="right" vertical="center"/>
    </xf>
    <xf numFmtId="177" fontId="7" fillId="0" borderId="16" xfId="3" applyNumberFormat="1" applyFont="1" applyBorder="1" applyAlignment="1">
      <alignment horizontal="right" vertical="center"/>
    </xf>
    <xf numFmtId="177" fontId="7" fillId="0" borderId="15" xfId="3" applyNumberFormat="1" applyFont="1" applyBorder="1" applyAlignment="1">
      <alignment horizontal="right" vertical="center"/>
    </xf>
    <xf numFmtId="0" fontId="7" fillId="0" borderId="5" xfId="1" applyFont="1" applyBorder="1" applyAlignment="1">
      <alignment vertical="center"/>
    </xf>
    <xf numFmtId="0" fontId="5" fillId="0" borderId="5" xfId="3" applyFont="1" applyBorder="1" applyAlignment="1">
      <alignment horizontal="center" vertical="center" wrapText="1"/>
    </xf>
    <xf numFmtId="177" fontId="7" fillId="3" borderId="7" xfId="3" applyNumberFormat="1" applyFont="1" applyFill="1" applyBorder="1" applyAlignment="1">
      <alignment horizontal="center" vertical="center" wrapText="1"/>
    </xf>
    <xf numFmtId="177" fontId="7" fillId="3" borderId="18" xfId="3" applyNumberFormat="1" applyFont="1" applyFill="1" applyBorder="1" applyAlignment="1">
      <alignment horizontal="center" vertical="center"/>
    </xf>
    <xf numFmtId="177" fontId="7" fillId="3" borderId="8" xfId="3" applyNumberFormat="1" applyFont="1" applyFill="1" applyBorder="1" applyAlignment="1">
      <alignment horizontal="center" vertical="center"/>
    </xf>
    <xf numFmtId="0" fontId="7" fillId="0" borderId="9" xfId="1" applyFont="1" applyBorder="1" applyAlignment="1">
      <alignment horizontal="center" vertical="center"/>
    </xf>
    <xf numFmtId="0" fontId="7" fillId="0" borderId="0" xfId="1" applyFont="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19" xfId="1" applyFont="1" applyBorder="1" applyAlignment="1">
      <alignment horizontal="center" vertical="center"/>
    </xf>
    <xf numFmtId="0" fontId="7" fillId="3" borderId="7" xfId="3" applyFont="1" applyFill="1" applyBorder="1" applyAlignment="1">
      <alignment horizontal="center" vertical="center"/>
    </xf>
    <xf numFmtId="0" fontId="7" fillId="3" borderId="18" xfId="3" applyFont="1" applyFill="1" applyBorder="1" applyAlignment="1">
      <alignment horizontal="center" vertical="center"/>
    </xf>
    <xf numFmtId="0" fontId="7" fillId="3" borderId="8" xfId="3" applyFont="1" applyFill="1" applyBorder="1" applyAlignment="1">
      <alignment horizontal="center" vertical="center"/>
    </xf>
    <xf numFmtId="0" fontId="7" fillId="3" borderId="7" xfId="3" applyFont="1" applyFill="1" applyBorder="1" applyAlignment="1">
      <alignment horizontal="center" vertical="center" wrapText="1"/>
    </xf>
    <xf numFmtId="177" fontId="7" fillId="0" borderId="6" xfId="3" applyNumberFormat="1" applyFont="1" applyBorder="1" applyAlignment="1">
      <alignment horizontal="right" vertical="center"/>
    </xf>
    <xf numFmtId="0" fontId="7" fillId="3" borderId="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1"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0" borderId="6" xfId="3" applyFont="1" applyBorder="1" applyAlignment="1">
      <alignment horizontal="center" vertical="center" wrapText="1"/>
    </xf>
    <xf numFmtId="0" fontId="7" fillId="0" borderId="6" xfId="3" applyFont="1" applyBorder="1" applyAlignment="1">
      <alignment horizontal="center" vertical="center"/>
    </xf>
    <xf numFmtId="0" fontId="5" fillId="0" borderId="0" xfId="3" applyFont="1" applyAlignment="1">
      <alignment horizontal="center" vertical="center"/>
    </xf>
    <xf numFmtId="178" fontId="7" fillId="0" borderId="6" xfId="3" applyNumberFormat="1" applyFont="1" applyBorder="1">
      <alignment vertical="center"/>
    </xf>
    <xf numFmtId="177" fontId="7" fillId="0" borderId="7" xfId="3" applyNumberFormat="1" applyFont="1" applyBorder="1" applyAlignment="1">
      <alignment horizontal="right" vertical="center"/>
    </xf>
    <xf numFmtId="177" fontId="7" fillId="0" borderId="18" xfId="3" applyNumberFormat="1" applyFont="1" applyBorder="1" applyAlignment="1">
      <alignment horizontal="right" vertical="center"/>
    </xf>
    <xf numFmtId="177" fontId="7" fillId="0" borderId="8" xfId="3" applyNumberFormat="1" applyFont="1" applyBorder="1" applyAlignment="1">
      <alignment horizontal="right" vertical="center"/>
    </xf>
    <xf numFmtId="0" fontId="7" fillId="0" borderId="1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4" xfId="3" applyFont="1" applyBorder="1" applyAlignment="1">
      <alignment horizontal="center" vertical="center"/>
    </xf>
    <xf numFmtId="179" fontId="7" fillId="3" borderId="7" xfId="3" applyNumberFormat="1" applyFont="1" applyFill="1" applyBorder="1" applyAlignment="1">
      <alignment horizontal="center" vertical="center" wrapText="1"/>
    </xf>
    <xf numFmtId="179" fontId="7" fillId="3" borderId="8" xfId="3" applyNumberFormat="1" applyFont="1" applyFill="1" applyBorder="1" applyAlignment="1">
      <alignment horizontal="center" vertical="center"/>
    </xf>
    <xf numFmtId="0" fontId="16" fillId="3" borderId="6" xfId="3" applyFont="1" applyFill="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177" fontId="7" fillId="3" borderId="7" xfId="3" applyNumberFormat="1" applyFont="1" applyFill="1" applyBorder="1" applyAlignment="1">
      <alignment horizontal="center" vertical="center" wrapText="1" shrinkToFit="1"/>
    </xf>
    <xf numFmtId="177" fontId="7" fillId="3" borderId="18" xfId="3" applyNumberFormat="1" applyFont="1" applyFill="1" applyBorder="1" applyAlignment="1">
      <alignment horizontal="center" vertical="center" shrinkToFit="1"/>
    </xf>
    <xf numFmtId="177" fontId="7" fillId="3" borderId="8" xfId="3" applyNumberFormat="1" applyFont="1" applyFill="1" applyBorder="1" applyAlignment="1">
      <alignment horizontal="center" vertical="center" shrinkToFit="1"/>
    </xf>
    <xf numFmtId="0" fontId="7" fillId="0" borderId="9" xfId="1" applyFont="1" applyBorder="1" applyAlignment="1">
      <alignment horizontal="center" vertical="center" shrinkToFit="1"/>
    </xf>
    <xf numFmtId="0" fontId="7" fillId="0" borderId="0" xfId="1" applyFont="1" applyAlignment="1">
      <alignment horizontal="center" vertical="center" shrinkToFit="1"/>
    </xf>
    <xf numFmtId="0" fontId="7" fillId="0" borderId="11"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17" xfId="3" applyFont="1" applyBorder="1" applyAlignment="1">
      <alignment horizontal="center" vertical="center"/>
    </xf>
    <xf numFmtId="0" fontId="7" fillId="0" borderId="16" xfId="3" applyFont="1" applyBorder="1" applyAlignment="1">
      <alignment horizontal="center" vertical="center"/>
    </xf>
    <xf numFmtId="0" fontId="7" fillId="0" borderId="15" xfId="3" applyFont="1" applyBorder="1" applyAlignment="1">
      <alignment horizontal="center" vertical="center"/>
    </xf>
    <xf numFmtId="0" fontId="5" fillId="0" borderId="9" xfId="0" applyFont="1" applyBorder="1" applyAlignment="1">
      <alignment vertical="center" shrinkToFit="1"/>
    </xf>
    <xf numFmtId="0" fontId="5" fillId="0" borderId="11" xfId="0" applyFont="1" applyBorder="1" applyAlignment="1">
      <alignment vertical="center" shrinkToFit="1"/>
    </xf>
    <xf numFmtId="0" fontId="5" fillId="0" borderId="7" xfId="0" applyFont="1" applyBorder="1" applyAlignment="1">
      <alignment horizontal="center" vertical="top"/>
    </xf>
    <xf numFmtId="0" fontId="5" fillId="0" borderId="18"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0" xfId="0" applyFont="1" applyAlignment="1">
      <alignment horizontal="center" vertical="top"/>
    </xf>
    <xf numFmtId="0" fontId="5" fillId="0" borderId="11" xfId="0" applyFont="1" applyBorder="1" applyAlignment="1">
      <alignment horizontal="center" vertical="top"/>
    </xf>
    <xf numFmtId="0" fontId="5" fillId="0" borderId="13" xfId="0" applyFont="1" applyBorder="1" applyAlignment="1">
      <alignment horizontal="center" vertical="top"/>
    </xf>
    <xf numFmtId="0" fontId="5" fillId="0" borderId="5" xfId="0" applyFont="1" applyBorder="1" applyAlignment="1">
      <alignment horizontal="center" vertical="top"/>
    </xf>
    <xf numFmtId="0" fontId="5" fillId="0" borderId="19" xfId="0" applyFont="1" applyBorder="1" applyAlignment="1">
      <alignment horizontal="center" vertical="top"/>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30" fillId="0" borderId="0" xfId="0" applyFont="1" applyAlignment="1">
      <alignment horizontal="left" vertical="center" wrapText="1"/>
    </xf>
    <xf numFmtId="0" fontId="30" fillId="0" borderId="54" xfId="0" applyFont="1" applyBorder="1">
      <alignment vertical="center"/>
    </xf>
    <xf numFmtId="0" fontId="30" fillId="0" borderId="62"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0" xfId="0" applyFont="1" applyAlignment="1">
      <alignment vertical="center" wrapText="1"/>
    </xf>
    <xf numFmtId="58" fontId="5" fillId="0" borderId="0" xfId="0" applyNumberFormat="1" applyFont="1" applyAlignment="1">
      <alignment horizontal="left" vertical="top" wrapText="1"/>
    </xf>
    <xf numFmtId="0" fontId="5" fillId="0" borderId="0" xfId="0" applyFont="1" applyAlignment="1">
      <alignment horizontal="left" vertical="top" wrapText="1"/>
    </xf>
    <xf numFmtId="0" fontId="3" fillId="0" borderId="2" xfId="0" quotePrefix="1" applyFont="1" applyBorder="1" applyAlignment="1">
      <alignment horizontal="center" vertical="top"/>
    </xf>
    <xf numFmtId="0" fontId="3" fillId="0" borderId="3" xfId="0" quotePrefix="1" applyFont="1" applyBorder="1" applyAlignment="1">
      <alignment horizontal="center"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0" xfId="0"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distributed" wrapText="1"/>
    </xf>
    <xf numFmtId="0" fontId="3" fillId="0" borderId="0" xfId="0" applyFont="1" applyAlignment="1">
      <alignment horizontal="right" vertical="center"/>
    </xf>
    <xf numFmtId="0" fontId="3" fillId="0" borderId="0" xfId="0" applyFont="1" applyAlignment="1">
      <alignment vertical="center" wrapText="1"/>
    </xf>
    <xf numFmtId="0" fontId="28" fillId="0" borderId="0" xfId="0" applyFont="1" applyAlignment="1">
      <alignment horizontal="right" vertical="center" wrapText="1"/>
    </xf>
    <xf numFmtId="176" fontId="5" fillId="0" borderId="0" xfId="0" applyNumberFormat="1" applyFont="1" applyAlignment="1">
      <alignment horizontal="right" vertical="center"/>
    </xf>
    <xf numFmtId="0" fontId="3" fillId="0" borderId="0" xfId="0" applyFont="1" applyAlignment="1">
      <alignment horizontal="right" vertical="center" wrapText="1"/>
    </xf>
    <xf numFmtId="177" fontId="3" fillId="0" borderId="0" xfId="0" applyNumberFormat="1" applyFont="1" applyAlignment="1">
      <alignment horizontal="right" vertical="top" wrapText="1"/>
    </xf>
    <xf numFmtId="58" fontId="3"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58" fontId="3" fillId="0" borderId="0" xfId="0" applyNumberFormat="1" applyFont="1" applyAlignment="1">
      <alignment horizontal="right" vertical="top" wrapText="1"/>
    </xf>
    <xf numFmtId="58" fontId="3" fillId="0" borderId="0" xfId="0" applyNumberFormat="1" applyFont="1" applyAlignment="1">
      <alignment horizontal="center" vertical="top" wrapText="1"/>
    </xf>
    <xf numFmtId="0" fontId="3" fillId="0" borderId="0" xfId="0" applyFont="1" applyAlignment="1">
      <alignment vertical="top" wrapText="1"/>
    </xf>
    <xf numFmtId="0" fontId="3" fillId="0" borderId="0" xfId="0" applyFont="1" applyAlignment="1">
      <alignment horizontal="left" vertical="top" wrapText="1"/>
    </xf>
    <xf numFmtId="58" fontId="3" fillId="0" borderId="0" xfId="0" applyNumberFormat="1" applyFont="1" applyAlignment="1">
      <alignment horizontal="left" vertical="top" wrapText="1"/>
    </xf>
    <xf numFmtId="0" fontId="5" fillId="0" borderId="0" xfId="0" applyNumberFormat="1" applyFont="1" applyAlignment="1">
      <alignment horizontal="left" vertical="top" wrapText="1"/>
    </xf>
  </cellXfs>
  <cellStyles count="5">
    <cellStyle name="ハイパーリンク" xfId="4" builtinId="8"/>
    <cellStyle name="桁区切り 2" xfId="2" xr:uid="{6A3296EB-B672-431D-B36E-A72AD51D0D16}"/>
    <cellStyle name="標準" xfId="0" builtinId="0"/>
    <cellStyle name="標準 2" xfId="1" xr:uid="{AF2FE310-405C-4FA7-9D21-334650991D66}"/>
    <cellStyle name="標準 2 2" xfId="3" xr:uid="{9BACCD38-68EE-4A0D-B996-7A08708E4177}"/>
  </cellStyles>
  <dxfs count="13">
    <dxf>
      <font>
        <b/>
        <i val="0"/>
      </font>
    </dxf>
    <dxf>
      <fill>
        <patternFill>
          <bgColor theme="0" tint="-4.9989318521683403E-2"/>
        </patternFill>
      </fill>
    </dxf>
    <dxf>
      <fill>
        <patternFill>
          <bgColor theme="0" tint="-4.9989318521683403E-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21</xdr:col>
      <xdr:colOff>171450</xdr:colOff>
      <xdr:row>28</xdr:row>
      <xdr:rowOff>179733</xdr:rowOff>
    </xdr:from>
    <xdr:ext cx="364202" cy="325730"/>
    <xdr:sp macro="" textlink="">
      <xdr:nvSpPr>
        <xdr:cNvPr id="3" name="テキスト ボックス 2">
          <a:extLst>
            <a:ext uri="{FF2B5EF4-FFF2-40B4-BE49-F238E27FC236}">
              <a16:creationId xmlns:a16="http://schemas.microsoft.com/office/drawing/2014/main" id="{9A0DA433-CA47-43ED-A9DC-B53EF011C58C}"/>
            </a:ext>
          </a:extLst>
        </xdr:cNvPr>
        <xdr:cNvSpPr txBox="1"/>
      </xdr:nvSpPr>
      <xdr:spPr>
        <a:xfrm>
          <a:off x="5215559" y="6722994"/>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yoto@marumaru.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6985-9DF2-4FB5-9926-A69A70B766BA}">
  <sheetPr codeName="Sheet2">
    <tabColor theme="8" tint="0.79998168889431442"/>
  </sheetPr>
  <dimension ref="A1"/>
  <sheetViews>
    <sheetView tabSelected="1" workbookViewId="0">
      <selection activeCell="F22" sqref="F22"/>
    </sheetView>
  </sheetViews>
  <sheetFormatPr defaultRowHeight="18"/>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41BF-75F4-4637-B6DD-413AFDE5B549}">
  <sheetPr codeName="Sheet10"/>
  <dimension ref="A1:L20"/>
  <sheetViews>
    <sheetView view="pageBreakPreview" zoomScaleNormal="100" zoomScaleSheetLayoutView="100" workbookViewId="0">
      <selection activeCell="H16" sqref="H16"/>
    </sheetView>
  </sheetViews>
  <sheetFormatPr defaultColWidth="16.33203125" defaultRowHeight="18"/>
  <cols>
    <col min="1" max="1" width="7.58203125" customWidth="1"/>
    <col min="2" max="2" width="18.08203125" customWidth="1"/>
    <col min="4" max="4" width="10.58203125" customWidth="1"/>
    <col min="6" max="6" width="8.08203125" customWidth="1"/>
    <col min="7" max="10" width="16.58203125" customWidth="1"/>
    <col min="11" max="11" width="7.08203125" customWidth="1"/>
    <col min="12" max="12" width="9.33203125" customWidth="1"/>
  </cols>
  <sheetData>
    <row r="1" spans="1:12">
      <c r="A1" s="520" t="s">
        <v>429</v>
      </c>
      <c r="B1" s="520"/>
      <c r="C1" s="520"/>
      <c r="D1" s="520"/>
      <c r="E1" s="520"/>
    </row>
    <row r="2" spans="1:12">
      <c r="A2" s="520"/>
      <c r="B2" s="520"/>
      <c r="C2" s="520"/>
      <c r="D2" s="520"/>
      <c r="E2" s="520"/>
    </row>
    <row r="4" spans="1:12" ht="18.5" thickBot="1">
      <c r="A4" t="s">
        <v>289</v>
      </c>
    </row>
    <row r="5" spans="1:12" ht="19" thickTop="1" thickBot="1">
      <c r="A5" s="523" t="s">
        <v>292</v>
      </c>
      <c r="B5" s="524"/>
      <c r="C5" s="274"/>
      <c r="D5" s="174" t="s">
        <v>290</v>
      </c>
      <c r="F5" s="169"/>
      <c r="G5" s="170" t="s">
        <v>282</v>
      </c>
      <c r="H5" s="170" t="s">
        <v>283</v>
      </c>
      <c r="I5" s="170" t="s">
        <v>282</v>
      </c>
      <c r="J5" s="170" t="s">
        <v>283</v>
      </c>
      <c r="K5" s="170" t="s">
        <v>284</v>
      </c>
      <c r="L5" s="170" t="s">
        <v>318</v>
      </c>
    </row>
    <row r="6" spans="1:12" ht="18.5" thickTop="1">
      <c r="C6" t="s">
        <v>298</v>
      </c>
      <c r="F6" s="169" t="s">
        <v>269</v>
      </c>
      <c r="G6" s="171">
        <v>46113</v>
      </c>
      <c r="H6" s="171">
        <f>G7-1</f>
        <v>46142</v>
      </c>
      <c r="I6" s="171" t="str">
        <f>IF(H6&lt;$C$9,"",IF(G6&lt;$C$9,$C$9,IF($C$10&lt;G6,"",G6)))</f>
        <v/>
      </c>
      <c r="J6" s="171" t="str">
        <f>IF($C$10&lt;G6,"",IF($C$10&lt;H6,$C$10,IF($C$9&lt;H6,H6,"")))</f>
        <v/>
      </c>
      <c r="K6" s="169" t="str">
        <f t="shared" ref="K6:K16" si="0">IF(AND(I6="",J6=""),"",(J6+1-I6))</f>
        <v/>
      </c>
      <c r="L6" s="222">
        <f>IF(K6="",0,ROUND(K6/(H6-G6+1),1))</f>
        <v>0</v>
      </c>
    </row>
    <row r="7" spans="1:12">
      <c r="F7" s="169" t="s">
        <v>270</v>
      </c>
      <c r="G7" s="171">
        <v>46143</v>
      </c>
      <c r="H7" s="171">
        <f t="shared" ref="H7:H15" si="1">G8-1</f>
        <v>46173</v>
      </c>
      <c r="I7" s="171" t="str">
        <f t="shared" ref="I7:I13" si="2">IF(H7&lt;$C$9,"",IF(G7&lt;$C$9,$C$9,IF($C$10&lt;G7,"",G7)))</f>
        <v/>
      </c>
      <c r="J7" s="171" t="str">
        <f t="shared" ref="J7:J13" si="3">IF($C$10&lt;G7,"",IF($C$10&lt;H7,$C$10,IF($C$9&lt;H7,H7,"")))</f>
        <v/>
      </c>
      <c r="K7" s="169" t="str">
        <f t="shared" si="0"/>
        <v/>
      </c>
      <c r="L7" s="222">
        <f t="shared" ref="L7:L15" si="4">IF(K7="",0,ROUND(K7/(H7-G7+1),1))</f>
        <v>0</v>
      </c>
    </row>
    <row r="8" spans="1:12" ht="18.5" thickBot="1">
      <c r="A8" t="s">
        <v>291</v>
      </c>
      <c r="F8" s="169" t="s">
        <v>271</v>
      </c>
      <c r="G8" s="171">
        <v>46174</v>
      </c>
      <c r="H8" s="171">
        <f t="shared" si="1"/>
        <v>46203</v>
      </c>
      <c r="I8" s="171" t="str">
        <f t="shared" si="2"/>
        <v/>
      </c>
      <c r="J8" s="171" t="str">
        <f t="shared" si="3"/>
        <v/>
      </c>
      <c r="K8" s="169" t="str">
        <f t="shared" si="0"/>
        <v/>
      </c>
      <c r="L8" s="222">
        <f t="shared" si="4"/>
        <v>0</v>
      </c>
    </row>
    <row r="9" spans="1:12" ht="18.5" thickTop="1">
      <c r="A9" s="523" t="s">
        <v>280</v>
      </c>
      <c r="B9" s="524"/>
      <c r="C9" s="275"/>
      <c r="D9" s="288" t="s">
        <v>357</v>
      </c>
      <c r="F9" s="169" t="s">
        <v>272</v>
      </c>
      <c r="G9" s="171">
        <v>46204</v>
      </c>
      <c r="H9" s="171">
        <f t="shared" si="1"/>
        <v>46234</v>
      </c>
      <c r="I9" s="171" t="str">
        <f t="shared" si="2"/>
        <v/>
      </c>
      <c r="J9" s="171" t="str">
        <f t="shared" si="3"/>
        <v/>
      </c>
      <c r="K9" s="169" t="str">
        <f t="shared" si="0"/>
        <v/>
      </c>
      <c r="L9" s="222">
        <f t="shared" si="4"/>
        <v>0</v>
      </c>
    </row>
    <row r="10" spans="1:12" ht="18.5" thickBot="1">
      <c r="A10" s="523" t="s">
        <v>281</v>
      </c>
      <c r="B10" s="524"/>
      <c r="C10" s="276"/>
      <c r="D10" s="288" t="s">
        <v>357</v>
      </c>
      <c r="F10" s="169" t="s">
        <v>273</v>
      </c>
      <c r="G10" s="171">
        <v>46235</v>
      </c>
      <c r="H10" s="171">
        <f t="shared" si="1"/>
        <v>46265</v>
      </c>
      <c r="I10" s="171" t="str">
        <f t="shared" si="2"/>
        <v/>
      </c>
      <c r="J10" s="171" t="str">
        <f t="shared" si="3"/>
        <v/>
      </c>
      <c r="K10" s="169" t="str">
        <f t="shared" si="0"/>
        <v/>
      </c>
      <c r="L10" s="222">
        <f t="shared" si="4"/>
        <v>0</v>
      </c>
    </row>
    <row r="11" spans="1:12" ht="18.5" thickTop="1">
      <c r="A11" s="523" t="s">
        <v>427</v>
      </c>
      <c r="B11" s="525"/>
      <c r="C11" s="312" t="e">
        <f>IF(C10&lt;=C9,"日時逆転エラー",C10-C9+1)/365*12</f>
        <v>#VALUE!</v>
      </c>
      <c r="D11" s="174" t="s">
        <v>428</v>
      </c>
      <c r="E11" t="s">
        <v>299</v>
      </c>
      <c r="F11" s="169" t="s">
        <v>274</v>
      </c>
      <c r="G11" s="171">
        <v>46266</v>
      </c>
      <c r="H11" s="171">
        <f t="shared" si="1"/>
        <v>46295</v>
      </c>
      <c r="I11" s="171" t="str">
        <f t="shared" si="2"/>
        <v/>
      </c>
      <c r="J11" s="171" t="str">
        <f t="shared" si="3"/>
        <v/>
      </c>
      <c r="K11" s="169" t="str">
        <f t="shared" si="0"/>
        <v/>
      </c>
      <c r="L11" s="222">
        <f t="shared" si="4"/>
        <v>0</v>
      </c>
    </row>
    <row r="12" spans="1:12" ht="18.5" thickBot="1">
      <c r="A12" s="523" t="s">
        <v>426</v>
      </c>
      <c r="B12" s="525"/>
      <c r="C12" s="313">
        <f>L17</f>
        <v>0</v>
      </c>
      <c r="D12" s="174" t="s">
        <v>428</v>
      </c>
      <c r="E12" t="s">
        <v>299</v>
      </c>
      <c r="F12" s="169" t="s">
        <v>275</v>
      </c>
      <c r="G12" s="171">
        <v>46296</v>
      </c>
      <c r="H12" s="171">
        <f t="shared" si="1"/>
        <v>46326</v>
      </c>
      <c r="I12" s="171" t="str">
        <f t="shared" si="2"/>
        <v/>
      </c>
      <c r="J12" s="171" t="str">
        <f t="shared" si="3"/>
        <v/>
      </c>
      <c r="K12" s="169" t="str">
        <f t="shared" si="0"/>
        <v/>
      </c>
      <c r="L12" s="222">
        <f t="shared" si="4"/>
        <v>0</v>
      </c>
    </row>
    <row r="13" spans="1:12" ht="19" thickTop="1" thickBot="1">
      <c r="A13" s="523" t="s">
        <v>295</v>
      </c>
      <c r="B13" s="525"/>
      <c r="C13" s="274"/>
      <c r="D13" s="174" t="s">
        <v>290</v>
      </c>
      <c r="F13" s="169" t="s">
        <v>276</v>
      </c>
      <c r="G13" s="171">
        <v>46327</v>
      </c>
      <c r="H13" s="171">
        <f>G14-1</f>
        <v>46356</v>
      </c>
      <c r="I13" s="171" t="str">
        <f t="shared" si="2"/>
        <v/>
      </c>
      <c r="J13" s="171" t="str">
        <f t="shared" si="3"/>
        <v/>
      </c>
      <c r="K13" s="169" t="str">
        <f t="shared" si="0"/>
        <v/>
      </c>
      <c r="L13" s="222">
        <f t="shared" si="4"/>
        <v>0</v>
      </c>
    </row>
    <row r="14" spans="1:12" ht="18.5" thickTop="1">
      <c r="C14" t="s">
        <v>298</v>
      </c>
      <c r="F14" s="169" t="s">
        <v>277</v>
      </c>
      <c r="G14" s="171">
        <v>46357</v>
      </c>
      <c r="H14" s="171">
        <f t="shared" si="1"/>
        <v>46387</v>
      </c>
      <c r="I14" s="171" t="str">
        <f>IF(H14&lt;$C$9,"",IF(G14&lt;$C$9,$C$9,IF($C$10&lt;G14,"",G14)))</f>
        <v/>
      </c>
      <c r="J14" s="171" t="str">
        <f>IF($C$10&lt;G14,"",IF($C$10&lt;H14,$C$10,IF($C$9&lt;H14,H14,"")))</f>
        <v/>
      </c>
      <c r="K14" s="169" t="str">
        <f t="shared" si="0"/>
        <v/>
      </c>
      <c r="L14" s="222">
        <f t="shared" si="4"/>
        <v>0</v>
      </c>
    </row>
    <row r="15" spans="1:12">
      <c r="F15" s="169" t="s">
        <v>278</v>
      </c>
      <c r="G15" s="171">
        <v>46388</v>
      </c>
      <c r="H15" s="171">
        <f t="shared" si="1"/>
        <v>46418</v>
      </c>
      <c r="I15" s="171" t="str">
        <f>IF(H15&lt;$C$9,"",IF(G15&lt;$C$9,$C$9,IF($C$10&lt;G15,"",G15)))</f>
        <v/>
      </c>
      <c r="J15" s="171" t="str">
        <f>IF($C$10&lt;G15,"",IF($C$10&lt;H15,$C$10,IF($C$9&lt;H15,H15,"")))</f>
        <v/>
      </c>
      <c r="K15" s="169" t="str">
        <f t="shared" si="0"/>
        <v/>
      </c>
      <c r="L15" s="222">
        <f t="shared" si="4"/>
        <v>0</v>
      </c>
    </row>
    <row r="16" spans="1:12">
      <c r="A16" t="s">
        <v>293</v>
      </c>
      <c r="F16" s="169" t="s">
        <v>279</v>
      </c>
      <c r="G16" s="171">
        <v>46419</v>
      </c>
      <c r="H16" s="171">
        <v>46437</v>
      </c>
      <c r="I16" s="171" t="str">
        <f>IF(H16&lt;$C$9,"",IF(G16&lt;$C$9,$C$9,IF($C$10&lt;G16,"",G16)))</f>
        <v/>
      </c>
      <c r="J16" s="171" t="str">
        <f>IF($C$10&lt;G16,"",IF($C$10&lt;H16,$C$10,IF($C$9&lt;H16,H16,"")))</f>
        <v/>
      </c>
      <c r="K16" s="169" t="str">
        <f t="shared" si="0"/>
        <v/>
      </c>
      <c r="L16" s="222">
        <f>IF(K16="",0,ROUND(K16/28,1))</f>
        <v>0</v>
      </c>
    </row>
    <row r="17" spans="1:12">
      <c r="A17" s="523" t="s">
        <v>294</v>
      </c>
      <c r="B17" s="525"/>
      <c r="C17" s="175">
        <f>C5</f>
        <v>0</v>
      </c>
      <c r="D17" s="174" t="s">
        <v>290</v>
      </c>
      <c r="E17" t="s">
        <v>299</v>
      </c>
      <c r="F17" s="170"/>
      <c r="G17" s="170"/>
      <c r="H17" s="170"/>
      <c r="I17" s="170"/>
      <c r="J17" s="170"/>
      <c r="K17" s="169">
        <f>SUM(K6:K16)</f>
        <v>0</v>
      </c>
      <c r="L17" s="222">
        <f>SUM(L6:L16)</f>
        <v>0</v>
      </c>
    </row>
    <row r="18" spans="1:12" ht="18.5" thickBot="1">
      <c r="A18" s="526" t="s">
        <v>296</v>
      </c>
      <c r="B18" s="527"/>
      <c r="C18" s="176" t="e">
        <f>ROUND(C13*C12/C11,0)</f>
        <v>#VALUE!</v>
      </c>
      <c r="D18" s="177" t="s">
        <v>290</v>
      </c>
      <c r="E18" t="s">
        <v>299</v>
      </c>
      <c r="F18" s="310" t="s">
        <v>373</v>
      </c>
    </row>
    <row r="19" spans="1:12" ht="19" thickTop="1" thickBot="1">
      <c r="A19" s="521" t="s">
        <v>297</v>
      </c>
      <c r="B19" s="522"/>
      <c r="C19" s="224" t="e">
        <f>C17+C18</f>
        <v>#VALUE!</v>
      </c>
      <c r="D19" s="178" t="s">
        <v>290</v>
      </c>
      <c r="E19" t="s">
        <v>299</v>
      </c>
    </row>
    <row r="20" spans="1:12" ht="18.5" thickTop="1">
      <c r="C20" t="s">
        <v>324</v>
      </c>
    </row>
  </sheetData>
  <mergeCells count="10">
    <mergeCell ref="A1:E2"/>
    <mergeCell ref="A19:B19"/>
    <mergeCell ref="A9:B9"/>
    <mergeCell ref="A10:B10"/>
    <mergeCell ref="A11:B11"/>
    <mergeCell ref="A5:B5"/>
    <mergeCell ref="A12:B12"/>
    <mergeCell ref="A13:B13"/>
    <mergeCell ref="A17:B17"/>
    <mergeCell ref="A18:B18"/>
  </mergeCells>
  <phoneticPr fontId="1"/>
  <pageMargins left="0.7" right="0.7" top="0.75" bottom="0.75" header="0.3" footer="0.3"/>
  <pageSetup paperSize="9" orientation="portrait" r:id="rId1"/>
  <colBreaks count="1" manualBreakCount="1">
    <brk id="5"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EF5D-7037-43EC-92E2-3FD003CCFA34}">
  <dimension ref="A1:D37"/>
  <sheetViews>
    <sheetView workbookViewId="0">
      <selection activeCell="A25" sqref="A25:Y25"/>
    </sheetView>
  </sheetViews>
  <sheetFormatPr defaultRowHeight="18"/>
  <cols>
    <col min="1" max="1" width="13.83203125" customWidth="1"/>
    <col min="2" max="2" width="21.58203125" customWidth="1"/>
    <col min="3" max="3" width="25.58203125" customWidth="1"/>
    <col min="4" max="6" width="13.83203125" customWidth="1"/>
  </cols>
  <sheetData>
    <row r="1" spans="1:4">
      <c r="A1" s="530" t="s">
        <v>430</v>
      </c>
      <c r="B1" s="530"/>
      <c r="C1" s="530"/>
      <c r="D1" s="530"/>
    </row>
    <row r="2" spans="1:4">
      <c r="A2" s="530"/>
      <c r="B2" s="530"/>
      <c r="C2" s="530"/>
      <c r="D2" s="530"/>
    </row>
    <row r="3" spans="1:4">
      <c r="A3" t="s">
        <v>351</v>
      </c>
    </row>
    <row r="4" spans="1:4" ht="18.5" thickBot="1">
      <c r="C4" s="265" t="s">
        <v>350</v>
      </c>
    </row>
    <row r="5" spans="1:4" ht="18.5" thickTop="1">
      <c r="A5" s="261" t="s">
        <v>342</v>
      </c>
      <c r="B5" s="266" t="s">
        <v>343</v>
      </c>
      <c r="C5" s="278"/>
    </row>
    <row r="6" spans="1:4">
      <c r="A6" s="262"/>
      <c r="B6" s="259" t="s">
        <v>344</v>
      </c>
      <c r="C6" s="279"/>
      <c r="D6" s="272"/>
    </row>
    <row r="7" spans="1:4">
      <c r="A7" s="262"/>
      <c r="B7" s="260" t="s">
        <v>345</v>
      </c>
      <c r="C7" s="280"/>
    </row>
    <row r="8" spans="1:4" ht="18.5" thickBot="1">
      <c r="A8" s="262"/>
      <c r="B8" s="267" t="s">
        <v>346</v>
      </c>
      <c r="C8" s="281"/>
    </row>
    <row r="9" spans="1:4" ht="19" thickTop="1" thickBot="1">
      <c r="A9" s="263"/>
      <c r="B9" s="268" t="s">
        <v>349</v>
      </c>
      <c r="C9" s="270">
        <f>SUM(C6:C8)</f>
        <v>0</v>
      </c>
      <c r="D9" t="s">
        <v>299</v>
      </c>
    </row>
    <row r="10" spans="1:4" ht="19" thickTop="1" thickBot="1">
      <c r="A10" s="264"/>
      <c r="B10" s="269" t="s">
        <v>347</v>
      </c>
      <c r="C10" s="282" t="e">
        <f>C9/C5</f>
        <v>#DIV/0!</v>
      </c>
      <c r="D10" t="s">
        <v>299</v>
      </c>
    </row>
    <row r="11" spans="1:4" ht="18.5" thickTop="1">
      <c r="A11" s="261" t="s">
        <v>348</v>
      </c>
      <c r="B11" s="266" t="s">
        <v>343</v>
      </c>
      <c r="C11" s="278"/>
    </row>
    <row r="12" spans="1:4">
      <c r="A12" s="262"/>
      <c r="B12" s="259" t="s">
        <v>344</v>
      </c>
      <c r="C12" s="279"/>
    </row>
    <row r="13" spans="1:4">
      <c r="A13" s="262"/>
      <c r="B13" s="260" t="s">
        <v>345</v>
      </c>
      <c r="C13" s="280"/>
    </row>
    <row r="14" spans="1:4" ht="18.5" thickBot="1">
      <c r="A14" s="262"/>
      <c r="B14" s="267" t="s">
        <v>346</v>
      </c>
      <c r="C14" s="281"/>
    </row>
    <row r="15" spans="1:4" ht="19" thickTop="1" thickBot="1">
      <c r="A15" s="263"/>
      <c r="B15" s="268" t="s">
        <v>349</v>
      </c>
      <c r="C15" s="270">
        <f>SUM(C12:C14)</f>
        <v>0</v>
      </c>
      <c r="D15" t="s">
        <v>299</v>
      </c>
    </row>
    <row r="16" spans="1:4" ht="19" thickTop="1" thickBot="1">
      <c r="A16" s="264"/>
      <c r="B16" s="269" t="s">
        <v>347</v>
      </c>
      <c r="C16" s="271" t="e">
        <f>C15/C11</f>
        <v>#DIV/0!</v>
      </c>
      <c r="D16" t="s">
        <v>299</v>
      </c>
    </row>
    <row r="17" spans="1:4" ht="19" thickTop="1" thickBot="1">
      <c r="A17" s="528" t="s">
        <v>356</v>
      </c>
      <c r="B17" s="529"/>
      <c r="C17" s="277" t="e">
        <f>C16/C10-1</f>
        <v>#DIV/0!</v>
      </c>
      <c r="D17" t="s">
        <v>299</v>
      </c>
    </row>
    <row r="19" spans="1:4">
      <c r="A19" t="s">
        <v>352</v>
      </c>
    </row>
    <row r="20" spans="1:4" ht="18.5" thickBot="1">
      <c r="C20" s="265" t="s">
        <v>350</v>
      </c>
    </row>
    <row r="21" spans="1:4" ht="18.5" thickTop="1">
      <c r="A21" s="261" t="s">
        <v>342</v>
      </c>
      <c r="B21" s="266" t="s">
        <v>343</v>
      </c>
      <c r="C21" s="278"/>
    </row>
    <row r="22" spans="1:4" ht="18.5" thickBot="1">
      <c r="A22" s="263"/>
      <c r="B22" s="273" t="s">
        <v>353</v>
      </c>
      <c r="C22" s="284"/>
    </row>
    <row r="23" spans="1:4" ht="19" thickTop="1" thickBot="1">
      <c r="A23" s="264"/>
      <c r="B23" s="269" t="s">
        <v>347</v>
      </c>
      <c r="C23" s="270" t="e">
        <f>C22/C21</f>
        <v>#DIV/0!</v>
      </c>
      <c r="D23" t="s">
        <v>299</v>
      </c>
    </row>
    <row r="24" spans="1:4" ht="18.5" thickTop="1">
      <c r="A24" s="261" t="s">
        <v>348</v>
      </c>
      <c r="B24" s="266" t="s">
        <v>343</v>
      </c>
      <c r="C24" s="278"/>
    </row>
    <row r="25" spans="1:4" ht="18.5" thickBot="1">
      <c r="A25" s="263"/>
      <c r="B25" s="273" t="s">
        <v>353</v>
      </c>
      <c r="C25" s="284"/>
    </row>
    <row r="26" spans="1:4" ht="19" thickTop="1" thickBot="1">
      <c r="A26" s="264"/>
      <c r="B26" s="269" t="s">
        <v>347</v>
      </c>
      <c r="C26" s="283" t="e">
        <f>C25/C24</f>
        <v>#DIV/0!</v>
      </c>
      <c r="D26" t="s">
        <v>299</v>
      </c>
    </row>
    <row r="27" spans="1:4" ht="19" thickTop="1" thickBot="1">
      <c r="A27" s="528" t="s">
        <v>356</v>
      </c>
      <c r="B27" s="529"/>
      <c r="C27" s="277" t="e">
        <f>C26/C23-1</f>
        <v>#DIV/0!</v>
      </c>
      <c r="D27" t="s">
        <v>299</v>
      </c>
    </row>
    <row r="29" spans="1:4">
      <c r="A29" t="s">
        <v>354</v>
      </c>
    </row>
    <row r="30" spans="1:4" ht="18.5" thickBot="1">
      <c r="C30" s="265" t="s">
        <v>350</v>
      </c>
    </row>
    <row r="31" spans="1:4" ht="18.5" thickTop="1">
      <c r="A31" s="261" t="s">
        <v>342</v>
      </c>
      <c r="B31" s="266" t="s">
        <v>343</v>
      </c>
      <c r="C31" s="278"/>
    </row>
    <row r="32" spans="1:4" ht="18.5" thickBot="1">
      <c r="A32" s="263"/>
      <c r="B32" s="273" t="s">
        <v>355</v>
      </c>
      <c r="C32" s="284"/>
    </row>
    <row r="33" spans="1:4" ht="19" thickTop="1" thickBot="1">
      <c r="A33" s="264"/>
      <c r="B33" s="269" t="s">
        <v>347</v>
      </c>
      <c r="C33" s="270" t="e">
        <f>C32/C31</f>
        <v>#DIV/0!</v>
      </c>
      <c r="D33" t="s">
        <v>299</v>
      </c>
    </row>
    <row r="34" spans="1:4" ht="18.5" thickTop="1">
      <c r="A34" s="261" t="s">
        <v>348</v>
      </c>
      <c r="B34" s="266" t="s">
        <v>343</v>
      </c>
      <c r="C34" s="278"/>
    </row>
    <row r="35" spans="1:4" ht="18.5" thickBot="1">
      <c r="A35" s="263"/>
      <c r="B35" s="273" t="s">
        <v>355</v>
      </c>
      <c r="C35" s="284"/>
    </row>
    <row r="36" spans="1:4" ht="19" thickTop="1" thickBot="1">
      <c r="A36" s="264"/>
      <c r="B36" s="269" t="s">
        <v>347</v>
      </c>
      <c r="C36" s="283" t="e">
        <f>C35/C34</f>
        <v>#DIV/0!</v>
      </c>
      <c r="D36" t="s">
        <v>299</v>
      </c>
    </row>
    <row r="37" spans="1:4" ht="19" thickTop="1" thickBot="1">
      <c r="A37" s="528" t="s">
        <v>356</v>
      </c>
      <c r="B37" s="529"/>
      <c r="C37" s="277" t="e">
        <f>C36/C33-1</f>
        <v>#DIV/0!</v>
      </c>
      <c r="D37" t="s">
        <v>299</v>
      </c>
    </row>
  </sheetData>
  <mergeCells count="4">
    <mergeCell ref="A37:B37"/>
    <mergeCell ref="A1:D2"/>
    <mergeCell ref="A17:B17"/>
    <mergeCell ref="A27:B27"/>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E2C3-088B-4207-82B7-E1F46C2DD919}">
  <sheetPr>
    <tabColor theme="8" tint="0.79998168889431442"/>
  </sheetPr>
  <dimension ref="A1"/>
  <sheetViews>
    <sheetView workbookViewId="0">
      <selection activeCell="M20" sqref="M20"/>
    </sheetView>
  </sheetViews>
  <sheetFormatPr defaultRowHeight="18"/>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2F3F-9C02-4B3C-AFAE-F6BD800CC824}">
  <sheetPr codeName="Sheet13">
    <tabColor theme="5"/>
  </sheetPr>
  <dimension ref="A1:Y35"/>
  <sheetViews>
    <sheetView view="pageBreakPreview" zoomScale="85" zoomScaleNormal="100" zoomScaleSheetLayoutView="85" zoomScalePageLayoutView="70" workbookViewId="0">
      <selection activeCell="A16" sqref="A16"/>
    </sheetView>
  </sheetViews>
  <sheetFormatPr defaultColWidth="3.08203125" defaultRowHeight="17.149999999999999" customHeight="1"/>
  <cols>
    <col min="1" max="16384" width="3.08203125" style="4"/>
  </cols>
  <sheetData>
    <row r="1" spans="1:25" ht="17.149999999999999" customHeight="1">
      <c r="A1" s="545" t="s">
        <v>0</v>
      </c>
      <c r="B1" s="545"/>
      <c r="C1" s="545"/>
      <c r="D1" s="546" t="str">
        <f>"【"&amp;入力シート【基本情報】!E27&amp;"】"</f>
        <v>【】</v>
      </c>
      <c r="E1" s="546"/>
      <c r="F1" s="546"/>
      <c r="G1" s="546"/>
      <c r="H1" s="546"/>
      <c r="I1" s="546"/>
      <c r="J1" s="546"/>
      <c r="K1" s="546"/>
      <c r="L1" s="546"/>
      <c r="M1" s="546"/>
      <c r="N1" s="546"/>
      <c r="O1" s="546"/>
      <c r="P1" s="546"/>
      <c r="Q1" s="546"/>
      <c r="R1" s="546"/>
      <c r="S1" s="546"/>
      <c r="T1" s="546"/>
      <c r="U1" s="546"/>
      <c r="V1" s="546"/>
      <c r="W1" s="546"/>
      <c r="X1" s="546"/>
      <c r="Y1" s="546"/>
    </row>
    <row r="2" spans="1:25" ht="17.149999999999999" customHeight="1">
      <c r="A2" s="537" t="s">
        <v>108</v>
      </c>
      <c r="B2" s="537"/>
      <c r="C2" s="537"/>
      <c r="D2" s="537"/>
      <c r="E2" s="537"/>
      <c r="F2" s="537"/>
      <c r="G2" s="537"/>
      <c r="H2" s="537"/>
      <c r="I2" s="537"/>
      <c r="J2" s="537"/>
      <c r="K2" s="537"/>
      <c r="L2" s="537"/>
      <c r="M2" s="537"/>
      <c r="N2" s="537"/>
      <c r="O2" s="537"/>
      <c r="P2" s="537"/>
      <c r="Q2" s="537"/>
      <c r="R2" s="537"/>
      <c r="S2" s="537"/>
      <c r="T2" s="537"/>
      <c r="U2" s="537"/>
      <c r="V2" s="537"/>
      <c r="W2" s="537"/>
      <c r="X2" s="537"/>
      <c r="Y2" s="537"/>
    </row>
    <row r="3" spans="1:25" s="229" customFormat="1" ht="17.149999999999999" customHeight="1">
      <c r="Q3" s="319" t="str">
        <f>"令和"&amp;DBCS(YEAR(入力シート【基本情報】!$E$50)-2018)&amp;"年"&amp;IF(MONTH(入力シート【基本情報】!$E$50)&lt;10,DBCS(MONTH(入力シート【基本情報】!$E$50)),MONTH(入力シート【基本情報】!$E$50))&amp;"月"&amp;IF(DAY(入力シート【基本情報】!$E$50)&lt;10,DBCS(DAY(入力シート【基本情報】!$E$50)),DAY(入力シート【基本情報】!$E$50))&amp;"日　"</f>
        <v>令和－１１８年１月０日　</v>
      </c>
      <c r="R3" s="319"/>
      <c r="S3" s="319"/>
      <c r="T3" s="319"/>
      <c r="U3" s="319"/>
      <c r="V3" s="319"/>
      <c r="W3" s="319"/>
      <c r="X3" s="319"/>
      <c r="Y3" s="319"/>
    </row>
    <row r="4" spans="1:25" ht="17.149999999999999"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17.149999999999999" customHeight="1">
      <c r="A5" s="4" t="s">
        <v>1</v>
      </c>
    </row>
    <row r="7" spans="1:25" ht="17.149999999999999" customHeight="1">
      <c r="H7" s="544" t="s">
        <v>2</v>
      </c>
      <c r="I7" s="544"/>
      <c r="J7" s="544"/>
      <c r="L7" s="317">
        <f>入力シート【基本情報】!E7</f>
        <v>0</v>
      </c>
      <c r="M7" s="317"/>
      <c r="N7" s="317"/>
      <c r="O7" s="317"/>
      <c r="P7" s="317"/>
      <c r="Q7" s="317"/>
      <c r="R7" s="317"/>
      <c r="S7" s="317"/>
      <c r="T7" s="317"/>
      <c r="U7" s="317"/>
      <c r="V7" s="317"/>
      <c r="W7" s="317"/>
      <c r="X7" s="317"/>
      <c r="Y7" s="317"/>
    </row>
    <row r="8" spans="1:25" ht="17.149999999999999" customHeight="1">
      <c r="L8" s="317">
        <f>入力シート【基本情報】!E6</f>
        <v>0</v>
      </c>
      <c r="M8" s="317"/>
      <c r="N8" s="317"/>
      <c r="O8" s="317"/>
      <c r="P8" s="317"/>
      <c r="Q8" s="317"/>
      <c r="R8" s="317"/>
      <c r="S8" s="317"/>
      <c r="T8" s="317"/>
      <c r="U8" s="317"/>
      <c r="V8" s="317"/>
      <c r="W8" s="317"/>
      <c r="X8" s="317"/>
      <c r="Y8" s="317"/>
    </row>
    <row r="9" spans="1:25" ht="17.149999999999999" customHeight="1">
      <c r="L9" s="317" t="str">
        <f>入力シート【基本情報】!E8&amp;"　"&amp;入力シート【基本情報】!E9</f>
        <v>　</v>
      </c>
      <c r="M9" s="317"/>
      <c r="N9" s="317">
        <f>入力シート【基本情報】!E7</f>
        <v>0</v>
      </c>
      <c r="O9" s="317"/>
      <c r="P9" s="317"/>
      <c r="Q9" s="317"/>
      <c r="R9" s="317"/>
      <c r="S9" s="317"/>
      <c r="T9" s="317"/>
      <c r="U9" s="317"/>
      <c r="V9" s="317"/>
      <c r="W9" s="317"/>
      <c r="X9" s="317"/>
      <c r="Y9" s="317"/>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42" t="s">
        <v>393</v>
      </c>
      <c r="B12" s="542"/>
      <c r="C12" s="542"/>
      <c r="D12" s="542"/>
      <c r="E12" s="542"/>
      <c r="F12" s="542"/>
      <c r="G12" s="542"/>
      <c r="H12" s="542"/>
      <c r="I12" s="542"/>
      <c r="J12" s="542"/>
      <c r="K12" s="542"/>
      <c r="L12" s="542"/>
      <c r="M12" s="542"/>
      <c r="N12" s="542"/>
      <c r="O12" s="542"/>
      <c r="P12" s="542"/>
      <c r="Q12" s="542"/>
      <c r="R12" s="542"/>
      <c r="S12" s="542"/>
      <c r="T12" s="542"/>
      <c r="U12" s="542"/>
      <c r="V12" s="542"/>
      <c r="W12" s="542"/>
      <c r="X12" s="542"/>
      <c r="Y12" s="542"/>
    </row>
    <row r="15" spans="1:25" ht="50.5" customHeight="1">
      <c r="A15" s="543"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があった上記事業について変更したいので、京都府建設業等人手不足対策事業補助金交付要領に基づき、下記のとおり承認を申請します。"</f>
        <v>　令和－１１８年１月０日付け京都府指令８指第号で交付決定があった上記事業について変更したいので、京都府建設業等人手不足対策事業補助金交付要領に基づき、下記のとおり承認を申請します。</v>
      </c>
      <c r="B15" s="543"/>
      <c r="C15" s="543"/>
      <c r="D15" s="543"/>
      <c r="E15" s="543"/>
      <c r="F15" s="543"/>
      <c r="G15" s="543"/>
      <c r="H15" s="543"/>
      <c r="I15" s="543"/>
      <c r="J15" s="543"/>
      <c r="K15" s="543"/>
      <c r="L15" s="543"/>
      <c r="M15" s="543"/>
      <c r="N15" s="543"/>
      <c r="O15" s="543"/>
      <c r="P15" s="543"/>
      <c r="Q15" s="543"/>
      <c r="R15" s="543"/>
      <c r="S15" s="543"/>
      <c r="T15" s="543"/>
      <c r="U15" s="543"/>
      <c r="V15" s="543"/>
      <c r="W15" s="543"/>
      <c r="X15" s="543"/>
      <c r="Y15" s="543"/>
    </row>
    <row r="17" spans="1:25" ht="17.149999999999999" customHeight="1">
      <c r="A17" s="542" t="s">
        <v>4</v>
      </c>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row>
    <row r="18" spans="1:25" ht="17.149999999999999" customHeight="1">
      <c r="A18" s="5"/>
      <c r="B18" s="5"/>
      <c r="C18" s="5"/>
      <c r="D18" s="5"/>
      <c r="E18" s="5"/>
      <c r="F18" s="5"/>
      <c r="G18" s="5"/>
      <c r="H18" s="5"/>
      <c r="I18" s="5"/>
      <c r="J18" s="5"/>
      <c r="K18" s="5"/>
      <c r="L18" s="5"/>
      <c r="M18" s="5"/>
      <c r="N18" s="5"/>
      <c r="O18" s="5"/>
      <c r="P18" s="5"/>
      <c r="Q18" s="5"/>
      <c r="R18" s="5"/>
      <c r="S18" s="5"/>
      <c r="T18" s="5"/>
      <c r="U18" s="5"/>
      <c r="V18" s="5"/>
      <c r="W18" s="5"/>
      <c r="X18" s="5"/>
      <c r="Y18" s="5"/>
    </row>
    <row r="19" spans="1:25" s="229" customFormat="1" ht="17.149999999999999" customHeight="1">
      <c r="A19" s="231" t="s">
        <v>5</v>
      </c>
      <c r="B19" s="381" t="s">
        <v>109</v>
      </c>
      <c r="C19" s="381"/>
      <c r="D19" s="381"/>
      <c r="E19" s="381"/>
      <c r="F19" s="381"/>
      <c r="G19" s="532">
        <f>入力シート【基本情報】!E51</f>
        <v>0</v>
      </c>
      <c r="H19" s="532"/>
      <c r="I19" s="532"/>
      <c r="J19" s="532"/>
      <c r="K19" s="532"/>
      <c r="L19" s="532"/>
      <c r="M19" s="532"/>
      <c r="N19" s="532"/>
      <c r="O19" s="532"/>
      <c r="P19" s="532"/>
      <c r="Q19" s="532"/>
      <c r="R19" s="532"/>
      <c r="S19" s="532"/>
      <c r="T19" s="532"/>
      <c r="U19" s="532"/>
      <c r="V19" s="532"/>
      <c r="W19" s="532"/>
      <c r="X19" s="532"/>
      <c r="Y19" s="532"/>
    </row>
    <row r="20" spans="1:25" s="229" customFormat="1" ht="17.149999999999999" customHeight="1">
      <c r="A20" s="231"/>
      <c r="B20" s="232"/>
      <c r="C20" s="232"/>
      <c r="D20" s="232"/>
      <c r="E20" s="232"/>
      <c r="F20" s="232"/>
      <c r="G20" s="532"/>
      <c r="H20" s="532"/>
      <c r="I20" s="532"/>
      <c r="J20" s="532"/>
      <c r="K20" s="532"/>
      <c r="L20" s="532"/>
      <c r="M20" s="532"/>
      <c r="N20" s="532"/>
      <c r="O20" s="532"/>
      <c r="P20" s="532"/>
      <c r="Q20" s="532"/>
      <c r="R20" s="532"/>
      <c r="S20" s="532"/>
      <c r="T20" s="532"/>
      <c r="U20" s="532"/>
      <c r="V20" s="532"/>
      <c r="W20" s="532"/>
      <c r="X20" s="532"/>
      <c r="Y20" s="532"/>
    </row>
    <row r="21" spans="1:25" s="229" customFormat="1" ht="17.149999999999999" customHeight="1">
      <c r="A21" s="235"/>
      <c r="G21" s="532"/>
      <c r="H21" s="532"/>
      <c r="I21" s="532"/>
      <c r="J21" s="532"/>
      <c r="K21" s="532"/>
      <c r="L21" s="532"/>
      <c r="M21" s="532"/>
      <c r="N21" s="532"/>
      <c r="O21" s="532"/>
      <c r="P21" s="532"/>
      <c r="Q21" s="532"/>
      <c r="R21" s="532"/>
      <c r="S21" s="532"/>
      <c r="T21" s="532"/>
      <c r="U21" s="532"/>
      <c r="V21" s="532"/>
      <c r="W21" s="532"/>
      <c r="X21" s="532"/>
      <c r="Y21" s="532"/>
    </row>
    <row r="22" spans="1:25" s="229" customFormat="1" ht="17.149999999999999" customHeight="1">
      <c r="A22" s="231" t="s">
        <v>6</v>
      </c>
      <c r="B22" s="381" t="s">
        <v>110</v>
      </c>
      <c r="C22" s="381"/>
      <c r="D22" s="381"/>
      <c r="E22" s="381"/>
      <c r="F22" s="381"/>
      <c r="G22" s="558">
        <f>入力シート【基本情報】!E52</f>
        <v>0</v>
      </c>
      <c r="H22" s="558"/>
      <c r="I22" s="558"/>
      <c r="J22" s="558"/>
      <c r="K22" s="558"/>
      <c r="L22" s="558"/>
      <c r="M22" s="558"/>
      <c r="N22" s="558"/>
      <c r="O22" s="558"/>
      <c r="P22" s="558"/>
      <c r="Q22" s="558"/>
      <c r="R22" s="558"/>
      <c r="S22" s="558"/>
      <c r="T22" s="558"/>
      <c r="U22" s="558"/>
      <c r="V22" s="558"/>
      <c r="W22" s="558"/>
      <c r="X22" s="558"/>
      <c r="Y22" s="558"/>
    </row>
    <row r="23" spans="1:25" ht="17.149999999999999" customHeight="1">
      <c r="A23" s="6"/>
      <c r="G23" s="558"/>
      <c r="H23" s="558"/>
      <c r="I23" s="558"/>
      <c r="J23" s="558"/>
      <c r="K23" s="558"/>
      <c r="L23" s="558"/>
      <c r="M23" s="558"/>
      <c r="N23" s="558"/>
      <c r="O23" s="558"/>
      <c r="P23" s="558"/>
      <c r="Q23" s="558"/>
      <c r="R23" s="558"/>
      <c r="S23" s="558"/>
      <c r="T23" s="558"/>
      <c r="U23" s="558"/>
      <c r="V23" s="558"/>
      <c r="W23" s="558"/>
      <c r="X23" s="558"/>
      <c r="Y23" s="558"/>
    </row>
    <row r="24" spans="1:25" ht="17.149999999999999" customHeight="1">
      <c r="A24" s="6" t="s">
        <v>378</v>
      </c>
      <c r="B24" s="537" t="s">
        <v>16</v>
      </c>
      <c r="C24" s="537"/>
      <c r="D24" s="537"/>
      <c r="E24" s="537"/>
      <c r="F24" s="537"/>
      <c r="G24" s="537"/>
      <c r="H24" s="537"/>
    </row>
    <row r="25" spans="1:25" ht="18" customHeight="1">
      <c r="A25" s="538" t="s">
        <v>23</v>
      </c>
      <c r="B25" s="539"/>
      <c r="C25" s="539"/>
      <c r="D25" s="539"/>
      <c r="E25" s="539"/>
      <c r="F25" s="539"/>
      <c r="G25" s="539"/>
      <c r="H25" s="539"/>
      <c r="I25" s="539"/>
      <c r="J25" s="539"/>
      <c r="K25" s="539"/>
      <c r="L25" s="539"/>
      <c r="M25" s="539"/>
      <c r="N25" s="539"/>
      <c r="O25" s="539"/>
      <c r="P25" s="539"/>
      <c r="Q25" s="539"/>
      <c r="R25" s="539"/>
      <c r="S25" s="539"/>
      <c r="T25" s="539"/>
      <c r="U25" s="539"/>
      <c r="V25" s="539"/>
      <c r="W25" s="540"/>
      <c r="X25" s="541" t="s">
        <v>25</v>
      </c>
      <c r="Y25" s="541"/>
    </row>
    <row r="26" spans="1:25" ht="37" customHeight="1">
      <c r="A26" s="533" t="s">
        <v>28</v>
      </c>
      <c r="B26" s="534"/>
      <c r="C26" s="535" t="s">
        <v>376</v>
      </c>
      <c r="D26" s="535"/>
      <c r="E26" s="535"/>
      <c r="F26" s="535"/>
      <c r="G26" s="535"/>
      <c r="H26" s="535"/>
      <c r="I26" s="535"/>
      <c r="J26" s="535"/>
      <c r="K26" s="535"/>
      <c r="L26" s="535"/>
      <c r="M26" s="535"/>
      <c r="N26" s="535"/>
      <c r="O26" s="535"/>
      <c r="P26" s="535"/>
      <c r="Q26" s="535"/>
      <c r="R26" s="535"/>
      <c r="S26" s="535"/>
      <c r="T26" s="535"/>
      <c r="U26" s="535"/>
      <c r="V26" s="535"/>
      <c r="W26" s="536"/>
      <c r="X26" s="330" t="s">
        <v>415</v>
      </c>
      <c r="Y26" s="330"/>
    </row>
    <row r="27" spans="1:25" ht="18" customHeight="1">
      <c r="A27" s="533" t="s">
        <v>29</v>
      </c>
      <c r="B27" s="534"/>
      <c r="C27" s="535" t="s">
        <v>17</v>
      </c>
      <c r="D27" s="535"/>
      <c r="E27" s="535"/>
      <c r="F27" s="535"/>
      <c r="G27" s="535"/>
      <c r="H27" s="535"/>
      <c r="I27" s="535"/>
      <c r="J27" s="535"/>
      <c r="K27" s="535"/>
      <c r="L27" s="535"/>
      <c r="M27" s="535"/>
      <c r="N27" s="535"/>
      <c r="O27" s="535"/>
      <c r="P27" s="535"/>
      <c r="Q27" s="535"/>
      <c r="R27" s="535"/>
      <c r="S27" s="535"/>
      <c r="T27" s="535"/>
      <c r="U27" s="535"/>
      <c r="V27" s="535"/>
      <c r="W27" s="536"/>
      <c r="X27" s="330" t="s">
        <v>416</v>
      </c>
      <c r="Y27" s="330"/>
    </row>
    <row r="28" spans="1:25" ht="18" customHeight="1">
      <c r="A28" s="533" t="s">
        <v>406</v>
      </c>
      <c r="B28" s="534"/>
      <c r="C28" s="535" t="s">
        <v>400</v>
      </c>
      <c r="D28" s="535"/>
      <c r="E28" s="535"/>
      <c r="F28" s="535"/>
      <c r="G28" s="535"/>
      <c r="H28" s="535"/>
      <c r="I28" s="535"/>
      <c r="J28" s="535"/>
      <c r="K28" s="535"/>
      <c r="L28" s="535"/>
      <c r="M28" s="535"/>
      <c r="N28" s="535"/>
      <c r="O28" s="535"/>
      <c r="P28" s="535"/>
      <c r="Q28" s="535"/>
      <c r="R28" s="535"/>
      <c r="S28" s="535"/>
      <c r="T28" s="535"/>
      <c r="U28" s="535"/>
      <c r="V28" s="535"/>
      <c r="W28" s="536"/>
      <c r="X28" s="330" t="s">
        <v>418</v>
      </c>
      <c r="Y28" s="330"/>
    </row>
    <row r="29" spans="1:25" ht="18" customHeight="1">
      <c r="A29" s="533" t="s">
        <v>31</v>
      </c>
      <c r="B29" s="534"/>
      <c r="C29" s="535" t="s">
        <v>18</v>
      </c>
      <c r="D29" s="535"/>
      <c r="E29" s="535"/>
      <c r="F29" s="535"/>
      <c r="G29" s="535"/>
      <c r="H29" s="535"/>
      <c r="I29" s="535"/>
      <c r="J29" s="535"/>
      <c r="K29" s="535"/>
      <c r="L29" s="535"/>
      <c r="M29" s="535"/>
      <c r="N29" s="535"/>
      <c r="O29" s="535"/>
      <c r="P29" s="535"/>
      <c r="Q29" s="535"/>
      <c r="R29" s="535"/>
      <c r="S29" s="535"/>
      <c r="T29" s="535"/>
      <c r="U29" s="535"/>
      <c r="V29" s="535"/>
      <c r="W29" s="536"/>
      <c r="X29" s="330" t="s">
        <v>433</v>
      </c>
      <c r="Y29" s="330"/>
    </row>
    <row r="30" spans="1:25" ht="18" customHeight="1">
      <c r="A30" s="533" t="s">
        <v>32</v>
      </c>
      <c r="B30" s="534"/>
      <c r="C30" s="535" t="s">
        <v>19</v>
      </c>
      <c r="D30" s="535"/>
      <c r="E30" s="535"/>
      <c r="F30" s="535"/>
      <c r="G30" s="535"/>
      <c r="H30" s="535"/>
      <c r="I30" s="535"/>
      <c r="J30" s="535"/>
      <c r="K30" s="535"/>
      <c r="L30" s="535"/>
      <c r="M30" s="535"/>
      <c r="N30" s="535"/>
      <c r="O30" s="535"/>
      <c r="P30" s="535"/>
      <c r="Q30" s="535"/>
      <c r="R30" s="535"/>
      <c r="S30" s="535"/>
      <c r="T30" s="535"/>
      <c r="U30" s="535"/>
      <c r="V30" s="535"/>
      <c r="W30" s="536"/>
      <c r="X30" s="330" t="s">
        <v>433</v>
      </c>
      <c r="Y30" s="330"/>
    </row>
    <row r="31" spans="1:25" ht="37" customHeight="1">
      <c r="A31" s="533" t="s">
        <v>33</v>
      </c>
      <c r="B31" s="534"/>
      <c r="C31" s="535" t="s">
        <v>24</v>
      </c>
      <c r="D31" s="535"/>
      <c r="E31" s="535"/>
      <c r="F31" s="535"/>
      <c r="G31" s="535"/>
      <c r="H31" s="535"/>
      <c r="I31" s="535"/>
      <c r="J31" s="535"/>
      <c r="K31" s="535"/>
      <c r="L31" s="535"/>
      <c r="M31" s="535"/>
      <c r="N31" s="535"/>
      <c r="O31" s="535"/>
      <c r="P31" s="535"/>
      <c r="Q31" s="535"/>
      <c r="R31" s="535"/>
      <c r="S31" s="535"/>
      <c r="T31" s="535"/>
      <c r="U31" s="535"/>
      <c r="V31" s="535"/>
      <c r="W31" s="536"/>
      <c r="X31" s="330" t="s">
        <v>432</v>
      </c>
      <c r="Y31" s="330"/>
    </row>
    <row r="32" spans="1:25" ht="37" customHeight="1">
      <c r="A32" s="533" t="s">
        <v>34</v>
      </c>
      <c r="B32" s="534"/>
      <c r="C32" s="535" t="s">
        <v>412</v>
      </c>
      <c r="D32" s="535"/>
      <c r="E32" s="535"/>
      <c r="F32" s="535"/>
      <c r="G32" s="535"/>
      <c r="H32" s="535"/>
      <c r="I32" s="535"/>
      <c r="J32" s="535"/>
      <c r="K32" s="535"/>
      <c r="L32" s="535"/>
      <c r="M32" s="535"/>
      <c r="N32" s="535"/>
      <c r="O32" s="535"/>
      <c r="P32" s="535"/>
      <c r="Q32" s="535"/>
      <c r="R32" s="535"/>
      <c r="S32" s="535"/>
      <c r="T32" s="535"/>
      <c r="U32" s="535"/>
      <c r="V32" s="535"/>
      <c r="W32" s="536"/>
      <c r="X32" s="330" t="str">
        <f>IF(SUM(入力シート【申請内容】!E35:H35)&gt;0,"－","○")</f>
        <v>○</v>
      </c>
      <c r="Y32" s="330"/>
    </row>
    <row r="33" spans="1:25" ht="18" customHeight="1">
      <c r="A33" s="533" t="s">
        <v>35</v>
      </c>
      <c r="B33" s="534"/>
      <c r="C33" s="535" t="s">
        <v>22</v>
      </c>
      <c r="D33" s="535"/>
      <c r="E33" s="535"/>
      <c r="F33" s="535"/>
      <c r="G33" s="535"/>
      <c r="H33" s="535"/>
      <c r="I33" s="535"/>
      <c r="J33" s="535"/>
      <c r="K33" s="535"/>
      <c r="L33" s="535"/>
      <c r="M33" s="535"/>
      <c r="N33" s="535"/>
      <c r="O33" s="535"/>
      <c r="P33" s="535"/>
      <c r="Q33" s="535"/>
      <c r="R33" s="535"/>
      <c r="S33" s="535"/>
      <c r="T33" s="535"/>
      <c r="U33" s="535"/>
      <c r="V33" s="535"/>
      <c r="W33" s="536"/>
      <c r="X33" s="330" t="s">
        <v>418</v>
      </c>
      <c r="Y33" s="330"/>
    </row>
    <row r="34" spans="1:25" ht="18" customHeight="1">
      <c r="A34" s="533" t="s">
        <v>36</v>
      </c>
      <c r="B34" s="534"/>
      <c r="C34" s="535" t="s">
        <v>21</v>
      </c>
      <c r="D34" s="535"/>
      <c r="E34" s="535"/>
      <c r="F34" s="535"/>
      <c r="G34" s="535"/>
      <c r="H34" s="535"/>
      <c r="I34" s="535"/>
      <c r="J34" s="535"/>
      <c r="K34" s="535"/>
      <c r="L34" s="535"/>
      <c r="M34" s="535"/>
      <c r="N34" s="535"/>
      <c r="O34" s="535"/>
      <c r="P34" s="535"/>
      <c r="Q34" s="535"/>
      <c r="R34" s="535"/>
      <c r="S34" s="535"/>
      <c r="T34" s="535"/>
      <c r="U34" s="535"/>
      <c r="V34" s="535"/>
      <c r="W34" s="536"/>
      <c r="X34" s="330" t="s">
        <v>417</v>
      </c>
      <c r="Y34" s="330"/>
    </row>
    <row r="35" spans="1:25" ht="17.149999999999999" customHeight="1">
      <c r="A35" s="3"/>
    </row>
  </sheetData>
  <mergeCells count="46">
    <mergeCell ref="L8:Y8"/>
    <mergeCell ref="H7:J7"/>
    <mergeCell ref="A1:C1"/>
    <mergeCell ref="D1:Y1"/>
    <mergeCell ref="A4:Y4"/>
    <mergeCell ref="A2:Y2"/>
    <mergeCell ref="Q3:Y3"/>
    <mergeCell ref="L7:Y7"/>
    <mergeCell ref="L9:Y9"/>
    <mergeCell ref="A12:Y12"/>
    <mergeCell ref="A15:Y15"/>
    <mergeCell ref="A17:Y17"/>
    <mergeCell ref="B19:F19"/>
    <mergeCell ref="G19:Y21"/>
    <mergeCell ref="A28:B28"/>
    <mergeCell ref="C28:W28"/>
    <mergeCell ref="X28:Y28"/>
    <mergeCell ref="X29:Y29"/>
    <mergeCell ref="B24:H24"/>
    <mergeCell ref="A25:W25"/>
    <mergeCell ref="X25:Y25"/>
    <mergeCell ref="A26:B26"/>
    <mergeCell ref="C26:W26"/>
    <mergeCell ref="X26:Y26"/>
    <mergeCell ref="C29:W29"/>
    <mergeCell ref="A34:B34"/>
    <mergeCell ref="C34:W34"/>
    <mergeCell ref="X34:Y34"/>
    <mergeCell ref="A32:B32"/>
    <mergeCell ref="C32:W32"/>
    <mergeCell ref="X32:Y32"/>
    <mergeCell ref="B22:F22"/>
    <mergeCell ref="G22:Y23"/>
    <mergeCell ref="A33:B33"/>
    <mergeCell ref="C33:W33"/>
    <mergeCell ref="X33:Y33"/>
    <mergeCell ref="A30:B30"/>
    <mergeCell ref="C30:W30"/>
    <mergeCell ref="X30:Y30"/>
    <mergeCell ref="A31:B31"/>
    <mergeCell ref="C31:W31"/>
    <mergeCell ref="X31:Y31"/>
    <mergeCell ref="A27:B27"/>
    <mergeCell ref="C27:W27"/>
    <mergeCell ref="X27:Y27"/>
    <mergeCell ref="A29:B29"/>
  </mergeCells>
  <phoneticPr fontId="1"/>
  <pageMargins left="0.78740157480314965" right="0.59055118110236227" top="0.94488188976377963" bottom="0.9448818897637796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DC96-C341-434A-BD97-2A52E2CEEA77}">
  <sheetPr codeName="Sheet14">
    <tabColor theme="1" tint="0.249977111117893"/>
  </sheetPr>
  <dimension ref="A1:Y66"/>
  <sheetViews>
    <sheetView view="pageBreakPreview" zoomScale="85" zoomScaleNormal="100" zoomScaleSheetLayoutView="85" zoomScalePageLayoutView="70" workbookViewId="0">
      <selection activeCell="AW15" sqref="AW15"/>
    </sheetView>
  </sheetViews>
  <sheetFormatPr defaultColWidth="3.08203125" defaultRowHeight="17.149999999999999" customHeight="1"/>
  <cols>
    <col min="1" max="16384" width="3.08203125" style="229"/>
  </cols>
  <sheetData>
    <row r="1" spans="1:25" ht="17.149999999999999" customHeight="1">
      <c r="A1" s="341" t="s">
        <v>0</v>
      </c>
      <c r="B1" s="341"/>
      <c r="C1" s="341"/>
      <c r="D1" s="378" t="str">
        <f>"【"&amp;入力シート【基本情報】!E27&amp;"】"</f>
        <v>【】</v>
      </c>
      <c r="E1" s="378"/>
      <c r="F1" s="378"/>
      <c r="G1" s="378"/>
      <c r="H1" s="378"/>
      <c r="I1" s="378"/>
      <c r="J1" s="378"/>
      <c r="K1" s="378"/>
      <c r="L1" s="378"/>
      <c r="M1" s="378"/>
      <c r="N1" s="378"/>
      <c r="O1" s="378"/>
      <c r="P1" s="378"/>
      <c r="Q1" s="378"/>
      <c r="R1" s="378"/>
      <c r="S1" s="378"/>
      <c r="T1" s="378"/>
      <c r="U1" s="378"/>
      <c r="V1" s="378"/>
      <c r="W1" s="378"/>
      <c r="X1" s="378"/>
      <c r="Y1" s="378"/>
    </row>
    <row r="2" spans="1:25" ht="17.149999999999999" customHeight="1">
      <c r="A2" s="317" t="s">
        <v>339</v>
      </c>
      <c r="B2" s="317"/>
      <c r="C2" s="317"/>
      <c r="D2" s="317"/>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Q3" s="319" t="str">
        <f>"令和"&amp;DBCS(YEAR(入力シート【基本情報】!$E$55)-2018)&amp;"年"&amp;IF(MONTH(入力シート【基本情報】!$E$55)&lt;10,DBCS(MONTH(入力シート【基本情報】!$E$55)),MONTH(入力シート【基本情報】!$E$55))&amp;"月"&amp;IF(DAY(入力シート【基本情報】!$E$55)&lt;10,DBCS(DAY(入力シート【基本情報】!$E$55)),DAY(入力シート【基本情報】!$E$55))&amp;"日　"</f>
        <v>令和－１１８年１月０日　</v>
      </c>
      <c r="R3" s="319"/>
      <c r="S3" s="319"/>
      <c r="T3" s="319"/>
      <c r="U3" s="319"/>
      <c r="V3" s="319"/>
      <c r="W3" s="319"/>
      <c r="X3" s="319"/>
      <c r="Y3" s="319"/>
    </row>
    <row r="4" spans="1:25" ht="17.149999999999999"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row>
    <row r="5" spans="1:25" ht="17.149999999999999" customHeight="1">
      <c r="A5" s="229" t="s">
        <v>1</v>
      </c>
    </row>
    <row r="7" spans="1:25" ht="17.149999999999999" customHeight="1">
      <c r="H7" s="321" t="s">
        <v>2</v>
      </c>
      <c r="I7" s="321"/>
      <c r="J7" s="321"/>
      <c r="L7" s="317">
        <f>入力シート【基本情報】!E7</f>
        <v>0</v>
      </c>
      <c r="M7" s="317"/>
      <c r="N7" s="317"/>
      <c r="O7" s="317"/>
      <c r="P7" s="317"/>
      <c r="Q7" s="317"/>
      <c r="R7" s="317"/>
      <c r="S7" s="317"/>
      <c r="T7" s="317"/>
      <c r="U7" s="317"/>
      <c r="V7" s="317"/>
      <c r="W7" s="317"/>
      <c r="X7" s="317"/>
      <c r="Y7" s="317"/>
    </row>
    <row r="8" spans="1:25" ht="17.149999999999999" customHeight="1">
      <c r="L8" s="317">
        <f>入力シート【基本情報】!E6</f>
        <v>0</v>
      </c>
      <c r="M8" s="317"/>
      <c r="N8" s="317"/>
      <c r="O8" s="317"/>
      <c r="P8" s="317"/>
      <c r="Q8" s="317"/>
      <c r="R8" s="317"/>
      <c r="S8" s="317"/>
      <c r="T8" s="317"/>
      <c r="U8" s="317"/>
      <c r="V8" s="317"/>
      <c r="W8" s="317"/>
      <c r="X8" s="317"/>
      <c r="Y8" s="317"/>
    </row>
    <row r="9" spans="1:25" ht="17.149999999999999" customHeight="1">
      <c r="L9" s="317" t="str">
        <f>入力シート【基本情報】!E8&amp;"　"&amp;入力シート【基本情報】!E9</f>
        <v>　</v>
      </c>
      <c r="M9" s="317"/>
      <c r="N9" s="317">
        <f>入力シート【基本情報】!E7</f>
        <v>0</v>
      </c>
      <c r="O9" s="317"/>
      <c r="P9" s="317"/>
      <c r="Q9" s="317"/>
      <c r="R9" s="317"/>
      <c r="S9" s="317"/>
      <c r="T9" s="317"/>
      <c r="U9" s="317"/>
      <c r="V9" s="317"/>
      <c r="W9" s="317"/>
      <c r="X9" s="317"/>
      <c r="Y9" s="317"/>
    </row>
    <row r="10" spans="1:25" ht="17.149999999999999" customHeight="1">
      <c r="O10" s="230"/>
      <c r="P10" s="230"/>
      <c r="Q10" s="230"/>
      <c r="R10" s="230"/>
      <c r="S10" s="230"/>
      <c r="T10" s="230"/>
      <c r="U10" s="230"/>
      <c r="V10" s="230"/>
      <c r="W10" s="230"/>
      <c r="X10" s="230"/>
      <c r="Y10" s="230"/>
    </row>
    <row r="11" spans="1:25" ht="17.149999999999999" customHeight="1">
      <c r="O11" s="230"/>
      <c r="P11" s="230"/>
      <c r="Q11" s="230"/>
      <c r="R11" s="230"/>
      <c r="S11" s="230"/>
      <c r="T11" s="230"/>
      <c r="U11" s="230"/>
      <c r="V11" s="230"/>
      <c r="W11" s="230"/>
      <c r="X11" s="230"/>
      <c r="Y11" s="230"/>
    </row>
    <row r="12" spans="1:25" ht="17.149999999999999" customHeight="1">
      <c r="A12" s="380" t="s">
        <v>394</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row>
    <row r="15" spans="1:25" ht="50.5" customHeight="1">
      <c r="A15" s="318"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京都府指令８指第"&amp;入力シート【基本情報】!E42&amp;"号で交付決定があった上記事業を中止（廃止）したいので、京都府建設業等人手不足対策支援事業補助金交付要領に基づき、下記のとおり申請します。"</f>
        <v>　令和－１１８年１月０日付け京都府指令８指第号で交付決定があった上記事業を中止（廃止）したいので、京都府建設業等人手不足対策支援事業補助金交付要領に基づき、下記のとおり申請します。</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row>
    <row r="18" spans="1:25" ht="18" customHeight="1">
      <c r="A18" s="380" t="s">
        <v>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row>
    <row r="19" spans="1:25" ht="18" customHeight="1">
      <c r="A19" s="230"/>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row>
    <row r="20" spans="1:25" ht="18" customHeight="1">
      <c r="A20" s="231" t="s">
        <v>155</v>
      </c>
      <c r="B20" s="232" t="s">
        <v>111</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row>
    <row r="21" spans="1:25" ht="18" customHeight="1">
      <c r="A21" s="231"/>
      <c r="B21" s="531" t="str">
        <f>_xlfn.TEXTJOIN(CHAR(10),TRUE,入力シート【申請内容】!E24&amp;" "&amp;入力シート【申請内容】!E25,IF(入力シート【申請内容】!F6="申請する",入力シート【申請内容】!F24&amp;" "&amp;入力シート【申請内容】!F25,""),IF(入力シート【申請内容】!G6="申請する",入力シート【申請内容】!G24&amp;" "&amp;入力シート【申請内容】!G25,""),IF(入力シート【申請内容】!H6="申請する",入力シート【申請内容】!H24&amp;" "&amp;入力シート【申請内容】!H25,""))</f>
        <v>0 0</v>
      </c>
      <c r="C21" s="532"/>
      <c r="D21" s="532"/>
      <c r="E21" s="532"/>
      <c r="F21" s="532"/>
      <c r="G21" s="532"/>
      <c r="H21" s="532"/>
      <c r="I21" s="532"/>
      <c r="J21" s="532"/>
      <c r="K21" s="532"/>
      <c r="L21" s="532"/>
      <c r="M21" s="532"/>
      <c r="N21" s="532"/>
      <c r="O21" s="532"/>
      <c r="P21" s="532"/>
      <c r="Q21" s="532"/>
      <c r="R21" s="532"/>
      <c r="S21" s="532"/>
      <c r="T21" s="532"/>
      <c r="U21" s="532"/>
      <c r="V21" s="532"/>
      <c r="W21" s="532"/>
      <c r="X21" s="532"/>
      <c r="Y21" s="532"/>
    </row>
    <row r="22" spans="1:25" ht="18" customHeight="1">
      <c r="A22" s="231"/>
      <c r="B22" s="531"/>
      <c r="C22" s="532"/>
      <c r="D22" s="532"/>
      <c r="E22" s="532"/>
      <c r="F22" s="532"/>
      <c r="G22" s="532"/>
      <c r="H22" s="532"/>
      <c r="I22" s="532"/>
      <c r="J22" s="532"/>
      <c r="K22" s="532"/>
      <c r="L22" s="532"/>
      <c r="M22" s="532"/>
      <c r="N22" s="532"/>
      <c r="O22" s="532"/>
      <c r="P22" s="532"/>
      <c r="Q22" s="532"/>
      <c r="R22" s="532"/>
      <c r="S22" s="532"/>
      <c r="T22" s="532"/>
      <c r="U22" s="532"/>
      <c r="V22" s="532"/>
      <c r="W22" s="532"/>
      <c r="X22" s="532"/>
      <c r="Y22" s="532"/>
    </row>
    <row r="23" spans="1:25" ht="18" customHeight="1">
      <c r="A23" s="231"/>
      <c r="B23" s="531"/>
      <c r="C23" s="532"/>
      <c r="D23" s="532"/>
      <c r="E23" s="532"/>
      <c r="F23" s="532"/>
      <c r="G23" s="532"/>
      <c r="H23" s="532"/>
      <c r="I23" s="532"/>
      <c r="J23" s="532"/>
      <c r="K23" s="532"/>
      <c r="L23" s="532"/>
      <c r="M23" s="532"/>
      <c r="N23" s="532"/>
      <c r="O23" s="532"/>
      <c r="P23" s="532"/>
      <c r="Q23" s="532"/>
      <c r="R23" s="532"/>
      <c r="S23" s="532"/>
      <c r="T23" s="532"/>
      <c r="U23" s="532"/>
      <c r="V23" s="532"/>
      <c r="W23" s="532"/>
      <c r="X23" s="532"/>
      <c r="Y23" s="532"/>
    </row>
    <row r="24" spans="1:25" ht="18" customHeight="1">
      <c r="A24" s="231"/>
      <c r="B24" s="532"/>
      <c r="C24" s="532"/>
      <c r="D24" s="532"/>
      <c r="E24" s="532"/>
      <c r="F24" s="532"/>
      <c r="G24" s="532"/>
      <c r="H24" s="532"/>
      <c r="I24" s="532"/>
      <c r="J24" s="532"/>
      <c r="K24" s="532"/>
      <c r="L24" s="532"/>
      <c r="M24" s="532"/>
      <c r="N24" s="532"/>
      <c r="O24" s="532"/>
      <c r="P24" s="532"/>
      <c r="Q24" s="532"/>
      <c r="R24" s="532"/>
      <c r="S24" s="532"/>
      <c r="T24" s="532"/>
      <c r="U24" s="532"/>
      <c r="V24" s="532"/>
      <c r="W24" s="532"/>
      <c r="X24" s="532"/>
      <c r="Y24" s="532"/>
    </row>
    <row r="25" spans="1:25" ht="18" customHeight="1">
      <c r="A25" s="231" t="s">
        <v>146</v>
      </c>
      <c r="B25" s="232" t="s">
        <v>112</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row>
    <row r="26" spans="1:25" ht="18" customHeight="1">
      <c r="A26" s="231"/>
      <c r="B26" s="314">
        <f>入力シート【基本情報】!E27</f>
        <v>0</v>
      </c>
      <c r="C26" s="314"/>
      <c r="D26" s="314"/>
      <c r="E26" s="314"/>
      <c r="F26" s="314"/>
      <c r="G26" s="314"/>
      <c r="H26" s="314"/>
      <c r="I26" s="314"/>
      <c r="J26" s="314"/>
      <c r="K26" s="314"/>
      <c r="L26" s="314"/>
      <c r="M26" s="314"/>
      <c r="N26" s="314"/>
      <c r="O26" s="314"/>
      <c r="P26" s="314"/>
      <c r="Q26" s="314"/>
      <c r="R26" s="314"/>
      <c r="S26" s="314"/>
      <c r="T26" s="314"/>
      <c r="U26" s="314"/>
      <c r="V26" s="314"/>
      <c r="W26" s="314"/>
      <c r="X26" s="314"/>
      <c r="Y26" s="314"/>
    </row>
    <row r="27" spans="1:25" ht="18" customHeight="1">
      <c r="A27" s="231"/>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row>
    <row r="28" spans="1:25" ht="18" customHeight="1">
      <c r="A28" s="231" t="s">
        <v>147</v>
      </c>
      <c r="B28" s="232" t="s">
        <v>113</v>
      </c>
      <c r="C28" s="232"/>
      <c r="D28" s="232"/>
      <c r="E28" s="232"/>
      <c r="F28" s="232"/>
      <c r="G28" s="232"/>
      <c r="H28" s="232"/>
      <c r="I28" s="232"/>
      <c r="J28" s="232"/>
      <c r="K28" s="232"/>
      <c r="L28" s="232"/>
      <c r="M28" s="232"/>
      <c r="N28" s="232"/>
      <c r="O28" s="232"/>
      <c r="P28" s="232"/>
      <c r="Q28" s="232"/>
      <c r="R28" s="232"/>
      <c r="S28" s="232"/>
      <c r="T28" s="232"/>
      <c r="U28" s="232"/>
      <c r="V28" s="232"/>
      <c r="W28" s="232"/>
      <c r="X28" s="232"/>
      <c r="Y28" s="232"/>
    </row>
    <row r="29" spans="1:25" ht="18" customHeight="1">
      <c r="A29" s="231"/>
      <c r="B29" s="532">
        <f>入力シート【基本情報】!E56</f>
        <v>0</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row>
    <row r="30" spans="1:25" ht="18" customHeight="1">
      <c r="A30" s="231"/>
      <c r="B30" s="532"/>
      <c r="C30" s="532"/>
      <c r="D30" s="532"/>
      <c r="E30" s="532"/>
      <c r="F30" s="532"/>
      <c r="G30" s="532"/>
      <c r="H30" s="532"/>
      <c r="I30" s="532"/>
      <c r="J30" s="532"/>
      <c r="K30" s="532"/>
      <c r="L30" s="532"/>
      <c r="M30" s="532"/>
      <c r="N30" s="532"/>
      <c r="O30" s="532"/>
      <c r="P30" s="532"/>
      <c r="Q30" s="532"/>
      <c r="R30" s="532"/>
      <c r="S30" s="532"/>
      <c r="T30" s="532"/>
      <c r="U30" s="532"/>
      <c r="V30" s="532"/>
      <c r="W30" s="532"/>
      <c r="X30" s="532"/>
      <c r="Y30" s="532"/>
    </row>
    <row r="31" spans="1:25" ht="18" customHeight="1">
      <c r="A31" s="231"/>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row>
    <row r="32" spans="1:25" ht="18" customHeight="1">
      <c r="A32" s="231" t="s">
        <v>148</v>
      </c>
      <c r="B32" s="232" t="s">
        <v>341</v>
      </c>
      <c r="C32" s="232"/>
      <c r="D32" s="232"/>
      <c r="E32" s="232"/>
      <c r="F32" s="232"/>
      <c r="G32" s="232"/>
      <c r="H32" s="232"/>
      <c r="I32" s="232"/>
      <c r="J32" s="232"/>
      <c r="K32" s="232"/>
      <c r="L32" s="232"/>
      <c r="M32" s="232"/>
      <c r="N32" s="232"/>
      <c r="O32" s="232"/>
      <c r="P32" s="232"/>
      <c r="Q32" s="232"/>
      <c r="R32" s="232"/>
      <c r="S32" s="232"/>
      <c r="T32" s="232"/>
      <c r="U32" s="232"/>
      <c r="V32" s="232"/>
      <c r="W32" s="232"/>
      <c r="X32" s="232"/>
      <c r="Y32" s="232"/>
    </row>
    <row r="33" spans="1:25" ht="18" customHeight="1">
      <c r="A33" s="231"/>
      <c r="B33" s="531" t="str">
        <f>"令和"&amp;DBCS(YEAR(入力シート【申請内容】!$K$26)-2018)&amp;"年"&amp;IF(MONTH(入力シート【申請内容】!$K$26)&lt;10,DBCS(MONTH(入力シート【申請内容】!$K$26)),MONTH(入力シート【申請内容】!$K$26))&amp;"月"&amp;IF(DAY(入力シート【申請内容】!$K$26)&lt;10,DBCS(DAY(入力シート【申請内容】!$K$26)),DAY(入力シート【申請内容】!$K$26))&amp;"日から"&amp;"令和"&amp;DBCS(YEAR(入力シート【申請内容】!$K$27)-2018)&amp;"年"&amp;IF(MONTH(入力シート【申請内容】!$K$27)&lt;10,DBCS(MONTH(入力シート【申請内容】!$K$27)),MONTH(入力シート【申請内容】!$K$27))&amp;"月"&amp;IF(DAY(入力シート【申請内容】!$K$27)&lt;10,DBCS(DAY(入力シート【申請内容】!$K$27)),DAY(入力シート【申請内容】!$K$27))&amp;"日"</f>
        <v>令和－１１８年１月０日から令和－１１８年１月０日</v>
      </c>
      <c r="C33" s="531"/>
      <c r="D33" s="531"/>
      <c r="E33" s="531"/>
      <c r="F33" s="531"/>
      <c r="G33" s="531"/>
      <c r="H33" s="531"/>
      <c r="I33" s="531"/>
      <c r="J33" s="531"/>
      <c r="K33" s="531"/>
      <c r="L33" s="531"/>
      <c r="M33" s="531"/>
      <c r="N33" s="531"/>
      <c r="O33" s="531"/>
      <c r="P33" s="531"/>
      <c r="Q33" s="531"/>
      <c r="R33" s="531"/>
      <c r="S33" s="531"/>
      <c r="T33" s="531"/>
      <c r="U33" s="531"/>
      <c r="V33" s="531"/>
      <c r="W33" s="531"/>
      <c r="X33" s="531"/>
      <c r="Y33" s="531"/>
    </row>
    <row r="34" spans="1:25" ht="18" customHeight="1">
      <c r="A34" s="231"/>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row>
    <row r="35" spans="1:25" ht="18" customHeight="1">
      <c r="A35" s="231"/>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ht="18" customHeight="1">
      <c r="A36" s="231"/>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row>
    <row r="37" spans="1:25" ht="18" customHeight="1">
      <c r="A37" s="231"/>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row>
    <row r="38" spans="1:25" ht="18" customHeight="1">
      <c r="A38" s="231"/>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row>
    <row r="39" spans="1:25" ht="18" customHeight="1">
      <c r="A39" s="231"/>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row>
    <row r="40" spans="1:25" ht="18" customHeight="1">
      <c r="A40" s="231"/>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row>
    <row r="41" spans="1:25" ht="17.149999999999999" customHeight="1">
      <c r="A41" s="231"/>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row>
    <row r="42" spans="1:25" ht="17.149999999999999" customHeight="1">
      <c r="A42" s="231"/>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row>
    <row r="43" spans="1:25" ht="17.149999999999999" customHeight="1">
      <c r="A43" s="231"/>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row>
    <row r="44" spans="1:25" ht="17.149999999999999" customHeight="1">
      <c r="A44" s="231"/>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row>
    <row r="45" spans="1:25" ht="17.149999999999999" customHeight="1">
      <c r="A45" s="231"/>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row>
    <row r="46" spans="1:25" ht="17.149999999999999" customHeight="1">
      <c r="A46" s="231"/>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row>
    <row r="47" spans="1:25" ht="17.149999999999999" customHeight="1">
      <c r="A47" s="231"/>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row>
    <row r="48" spans="1:25" ht="17.149999999999999" customHeight="1">
      <c r="A48" s="231"/>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row>
    <row r="49" spans="1:25" ht="17.149999999999999" customHeight="1">
      <c r="A49" s="231"/>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row>
    <row r="50" spans="1:25" ht="17.149999999999999" customHeight="1">
      <c r="A50" s="231"/>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row>
    <row r="51" spans="1:25" ht="17.149999999999999" customHeight="1">
      <c r="A51" s="231"/>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row>
    <row r="52" spans="1:25" ht="17.149999999999999" customHeight="1">
      <c r="A52" s="231"/>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row>
    <row r="53" spans="1:25" ht="17.149999999999999" customHeight="1">
      <c r="A53" s="231"/>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row>
    <row r="54" spans="1:25" ht="17.149999999999999" customHeight="1">
      <c r="A54" s="231"/>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row>
    <row r="55" spans="1:25" ht="17.149999999999999" customHeight="1">
      <c r="A55" s="231"/>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row>
    <row r="56" spans="1:25" ht="17.149999999999999" customHeight="1">
      <c r="A56" s="231"/>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row>
    <row r="57" spans="1:25" ht="17.149999999999999" customHeight="1">
      <c r="A57" s="231"/>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row>
    <row r="58" spans="1:25" ht="17.149999999999999" customHeight="1">
      <c r="A58" s="231"/>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row>
    <row r="59" spans="1:25" ht="17.149999999999999" customHeight="1">
      <c r="A59" s="231"/>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row>
    <row r="60" spans="1:25" ht="17.149999999999999" customHeight="1">
      <c r="A60" s="231"/>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17.149999999999999" customHeight="1">
      <c r="A61" s="231"/>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row>
    <row r="62" spans="1:25" ht="17.149999999999999" customHeight="1">
      <c r="A62" s="231"/>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row>
    <row r="63" spans="1:25" ht="17.149999999999999" customHeight="1">
      <c r="A63" s="231"/>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row>
    <row r="64" spans="1:25" ht="17.149999999999999" customHeight="1">
      <c r="A64" s="231"/>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row>
    <row r="65" spans="1:25" ht="17.149999999999999" customHeight="1">
      <c r="A65" s="231"/>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row>
    <row r="66" spans="1:25" ht="17.149999999999999" customHeight="1">
      <c r="A66" s="231"/>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row>
  </sheetData>
  <mergeCells count="16">
    <mergeCell ref="H7:J7"/>
    <mergeCell ref="A1:C1"/>
    <mergeCell ref="D1:Y1"/>
    <mergeCell ref="A4:Y4"/>
    <mergeCell ref="A2:Y2"/>
    <mergeCell ref="Q3:Y3"/>
    <mergeCell ref="L7:Y7"/>
    <mergeCell ref="B33:Y34"/>
    <mergeCell ref="B26:Y27"/>
    <mergeCell ref="B21:Y24"/>
    <mergeCell ref="L9:Y9"/>
    <mergeCell ref="A12:Y12"/>
    <mergeCell ref="A15:Y15"/>
    <mergeCell ref="A18:Y18"/>
    <mergeCell ref="B29:Y31"/>
    <mergeCell ref="L8:Y8"/>
  </mergeCells>
  <phoneticPr fontId="1"/>
  <pageMargins left="0.78740157480314965" right="0.59055118110236227" top="0.94488188976377963" bottom="0.9448818897637796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0F19-F1CC-44C7-AD17-3B784419E373}">
  <sheetPr>
    <tabColor theme="8" tint="0.79998168889431442"/>
  </sheetPr>
  <dimension ref="A1"/>
  <sheetViews>
    <sheetView workbookViewId="0">
      <selection activeCell="A25" sqref="A25:Y25"/>
    </sheetView>
  </sheetViews>
  <sheetFormatPr defaultRowHeight="18"/>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6858-C86A-4E07-9890-D4D9275AAE7D}">
  <sheetPr codeName="Sheet15">
    <tabColor rgb="FFFFCCFF"/>
  </sheetPr>
  <dimension ref="A1:Y62"/>
  <sheetViews>
    <sheetView view="pageBreakPreview" zoomScale="85" zoomScaleNormal="100" zoomScaleSheetLayoutView="85" zoomScalePageLayoutView="70" workbookViewId="0">
      <selection activeCell="J23" sqref="J23:O23"/>
    </sheetView>
  </sheetViews>
  <sheetFormatPr defaultColWidth="3.08203125" defaultRowHeight="17.149999999999999" customHeight="1"/>
  <cols>
    <col min="1" max="16384" width="3.08203125" style="229"/>
  </cols>
  <sheetData>
    <row r="1" spans="1:25" ht="17.149999999999999" customHeight="1">
      <c r="A1" s="341" t="s">
        <v>0</v>
      </c>
      <c r="B1" s="341"/>
      <c r="C1" s="341"/>
      <c r="D1" s="378" t="str">
        <f>"【"&amp;入力シート【基本情報】!E27&amp;"】"</f>
        <v>【】</v>
      </c>
      <c r="E1" s="378"/>
      <c r="F1" s="378"/>
      <c r="G1" s="378"/>
      <c r="H1" s="378"/>
      <c r="I1" s="378"/>
      <c r="J1" s="378"/>
      <c r="K1" s="378"/>
      <c r="L1" s="378"/>
      <c r="M1" s="378"/>
      <c r="N1" s="378"/>
      <c r="O1" s="378"/>
      <c r="P1" s="378"/>
      <c r="Q1" s="378"/>
      <c r="R1" s="378"/>
      <c r="S1" s="378"/>
      <c r="T1" s="378"/>
      <c r="U1" s="378"/>
      <c r="V1" s="378"/>
      <c r="W1" s="378"/>
      <c r="X1" s="378"/>
      <c r="Y1" s="378"/>
    </row>
    <row r="2" spans="1:25" ht="17.149999999999999" customHeight="1">
      <c r="A2" s="317" t="s">
        <v>114</v>
      </c>
      <c r="B2" s="317"/>
      <c r="C2" s="317"/>
      <c r="D2" s="317"/>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Q3" s="319" t="str">
        <f>"令和"&amp;DBCS(YEAR(入力シート【基本情報】!$E$63)-2018)&amp;"年"&amp;DBCS(MONTH(入力シート【基本情報】!$E$63))&amp;"月"&amp;DBCS(DAY(入力シート【基本情報】!$E$63))&amp;"日　"</f>
        <v>令和－１１８年１月０日　</v>
      </c>
      <c r="R3" s="319"/>
      <c r="S3" s="319"/>
      <c r="T3" s="319"/>
      <c r="U3" s="319"/>
      <c r="V3" s="319"/>
      <c r="W3" s="319"/>
      <c r="X3" s="319"/>
      <c r="Y3" s="319"/>
    </row>
    <row r="4" spans="1:25" ht="17.149999999999999"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row>
    <row r="5" spans="1:25" ht="17.149999999999999" customHeight="1">
      <c r="A5" s="229" t="s">
        <v>1</v>
      </c>
    </row>
    <row r="7" spans="1:25" ht="17.149999999999999" customHeight="1">
      <c r="H7" s="321" t="s">
        <v>2</v>
      </c>
      <c r="I7" s="321"/>
      <c r="J7" s="321"/>
      <c r="L7" s="317">
        <f>入力シート【基本情報】!E7</f>
        <v>0</v>
      </c>
      <c r="M7" s="317"/>
      <c r="N7" s="317"/>
      <c r="O7" s="317"/>
      <c r="P7" s="317"/>
      <c r="Q7" s="317"/>
      <c r="R7" s="317"/>
      <c r="S7" s="317"/>
      <c r="T7" s="317"/>
      <c r="U7" s="317"/>
      <c r="V7" s="317"/>
      <c r="W7" s="317"/>
      <c r="X7" s="317"/>
      <c r="Y7" s="317"/>
    </row>
    <row r="8" spans="1:25" ht="17.149999999999999" customHeight="1">
      <c r="L8" s="317">
        <f>入力シート【基本情報】!E6</f>
        <v>0</v>
      </c>
      <c r="M8" s="317"/>
      <c r="N8" s="317"/>
      <c r="O8" s="317"/>
      <c r="P8" s="317"/>
      <c r="Q8" s="317"/>
      <c r="R8" s="317"/>
      <c r="S8" s="317"/>
      <c r="T8" s="317"/>
      <c r="U8" s="317"/>
      <c r="V8" s="317"/>
      <c r="W8" s="317"/>
      <c r="X8" s="317"/>
      <c r="Y8" s="317"/>
    </row>
    <row r="9" spans="1:25" ht="17.149999999999999" customHeight="1">
      <c r="L9" s="317" t="str">
        <f>入力シート【基本情報】!E8&amp;"　"&amp;入力シート【基本情報】!E9</f>
        <v>　</v>
      </c>
      <c r="M9" s="317"/>
      <c r="N9" s="317">
        <f>入力シート【基本情報】!E7</f>
        <v>0</v>
      </c>
      <c r="O9" s="317"/>
      <c r="P9" s="317"/>
      <c r="Q9" s="317"/>
      <c r="R9" s="317"/>
      <c r="S9" s="317"/>
      <c r="T9" s="317"/>
      <c r="U9" s="317"/>
      <c r="V9" s="317"/>
      <c r="W9" s="317"/>
      <c r="X9" s="317"/>
      <c r="Y9" s="317"/>
    </row>
    <row r="10" spans="1:25" ht="17.149999999999999" customHeight="1">
      <c r="O10" s="230"/>
      <c r="P10" s="230"/>
      <c r="Q10" s="230"/>
      <c r="R10" s="230"/>
      <c r="S10" s="230"/>
      <c r="T10" s="230"/>
      <c r="U10" s="230"/>
      <c r="V10" s="230"/>
      <c r="W10" s="230"/>
      <c r="X10" s="230"/>
      <c r="Y10" s="230"/>
    </row>
    <row r="11" spans="1:25" ht="17.149999999999999" customHeight="1">
      <c r="O11" s="230"/>
      <c r="P11" s="230"/>
      <c r="Q11" s="230"/>
      <c r="R11" s="230"/>
      <c r="S11" s="230"/>
      <c r="T11" s="230"/>
      <c r="U11" s="230"/>
      <c r="V11" s="230"/>
      <c r="W11" s="230"/>
      <c r="X11" s="230"/>
      <c r="Y11" s="230"/>
    </row>
    <row r="12" spans="1:25" ht="17.149999999999999" customHeight="1">
      <c r="A12" s="380" t="s">
        <v>395</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row>
    <row r="15" spans="1:25" ht="50.5" customHeight="1">
      <c r="A15" s="318"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があった上記事業について実施しましたので、京都府建設業等人手不足対策支援事業補助金交付要領に基づき、下記のとおり報告します。"</f>
        <v>　令和－１１８年１月０日付け京都府指令８指第号で交付決定があった上記事業について実施しましたので、京都府建設業等人手不足対策支援事業補助金交付要領に基づき、下記のとおり報告します。</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row>
    <row r="18" spans="1:25" ht="18" customHeight="1">
      <c r="A18" s="380" t="s">
        <v>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row>
    <row r="19" spans="1:25" ht="18" customHeight="1">
      <c r="A19" s="230"/>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row>
    <row r="20" spans="1:25" ht="18" customHeight="1">
      <c r="A20" s="231" t="s">
        <v>5</v>
      </c>
      <c r="B20" s="232" t="s">
        <v>115</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row>
    <row r="21" spans="1:25" ht="18" customHeight="1">
      <c r="A21" s="231"/>
      <c r="B21" s="232" t="s">
        <v>116</v>
      </c>
      <c r="C21" s="232"/>
      <c r="D21" s="232"/>
      <c r="E21" s="232"/>
      <c r="F21" s="232"/>
      <c r="G21" s="232"/>
      <c r="H21" s="232"/>
      <c r="I21" s="232"/>
      <c r="J21" s="390">
        <f>入力シート【基本情報】!E43</f>
        <v>0</v>
      </c>
      <c r="K21" s="390"/>
      <c r="L21" s="390"/>
      <c r="M21" s="390"/>
      <c r="N21" s="390"/>
      <c r="O21" s="390"/>
      <c r="P21" s="229" t="s">
        <v>15</v>
      </c>
      <c r="Q21" s="232"/>
      <c r="R21" s="232"/>
      <c r="S21" s="232"/>
      <c r="T21" s="232"/>
      <c r="U21" s="232"/>
      <c r="V21" s="232"/>
      <c r="W21" s="232"/>
      <c r="X21" s="232"/>
      <c r="Y21" s="232"/>
    </row>
    <row r="22" spans="1:25" ht="18" customHeight="1">
      <c r="A22" s="231" t="s">
        <v>151</v>
      </c>
      <c r="B22" s="232" t="s">
        <v>152</v>
      </c>
      <c r="C22" s="232"/>
      <c r="D22" s="232"/>
      <c r="E22" s="232"/>
      <c r="F22" s="232"/>
      <c r="G22" s="232"/>
      <c r="H22" s="232"/>
      <c r="I22" s="232"/>
      <c r="J22" s="547" t="str">
        <f>IF(入力シート【基本情報】!E50="","",第５号様式_実績報告書!J23)</f>
        <v/>
      </c>
      <c r="K22" s="547"/>
      <c r="L22" s="547"/>
      <c r="M22" s="547"/>
      <c r="N22" s="547"/>
      <c r="O22" s="547"/>
      <c r="P22" s="229" t="s">
        <v>15</v>
      </c>
      <c r="Q22" s="232" t="s">
        <v>153</v>
      </c>
      <c r="R22" s="232"/>
      <c r="S22" s="232"/>
      <c r="T22" s="232"/>
      <c r="U22" s="232"/>
      <c r="V22" s="232"/>
      <c r="W22" s="232"/>
      <c r="X22" s="232"/>
      <c r="Y22" s="232"/>
    </row>
    <row r="23" spans="1:25" ht="18" customHeight="1">
      <c r="A23" s="231"/>
      <c r="B23" s="232" t="s">
        <v>117</v>
      </c>
      <c r="C23" s="232"/>
      <c r="D23" s="232"/>
      <c r="E23" s="232"/>
      <c r="F23" s="232"/>
      <c r="G23" s="232"/>
      <c r="H23" s="232"/>
      <c r="I23" s="232"/>
      <c r="J23" s="547" t="str">
        <f>'第２号様式別紙１ 所要額調書'!I39</f>
        <v>-</v>
      </c>
      <c r="K23" s="547"/>
      <c r="L23" s="547"/>
      <c r="M23" s="547"/>
      <c r="N23" s="547"/>
      <c r="O23" s="547"/>
      <c r="P23" s="229" t="s">
        <v>15</v>
      </c>
      <c r="Q23" s="232"/>
      <c r="R23" s="232"/>
      <c r="S23" s="232"/>
      <c r="T23" s="232"/>
      <c r="U23" s="232"/>
      <c r="V23" s="232"/>
      <c r="W23" s="232"/>
      <c r="X23" s="232"/>
      <c r="Y23" s="232"/>
    </row>
    <row r="24" spans="1:25" ht="18" customHeight="1">
      <c r="A24" s="231"/>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row>
    <row r="25" spans="1:25" ht="18" customHeight="1">
      <c r="A25" s="231" t="s">
        <v>6</v>
      </c>
      <c r="B25" s="232" t="s">
        <v>118</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row>
    <row r="26" spans="1:25" ht="18" customHeight="1">
      <c r="A26" s="387" t="s">
        <v>23</v>
      </c>
      <c r="B26" s="388"/>
      <c r="C26" s="388"/>
      <c r="D26" s="388"/>
      <c r="E26" s="388"/>
      <c r="F26" s="388"/>
      <c r="G26" s="388"/>
      <c r="H26" s="388"/>
      <c r="I26" s="388"/>
      <c r="J26" s="388"/>
      <c r="K26" s="388"/>
      <c r="L26" s="388"/>
      <c r="M26" s="388"/>
      <c r="N26" s="388"/>
      <c r="O26" s="388"/>
      <c r="P26" s="388"/>
      <c r="Q26" s="388"/>
      <c r="R26" s="388"/>
      <c r="S26" s="388"/>
      <c r="T26" s="388"/>
      <c r="U26" s="388"/>
      <c r="V26" s="388"/>
      <c r="W26" s="389"/>
      <c r="X26" s="330" t="s">
        <v>25</v>
      </c>
      <c r="Y26" s="330"/>
    </row>
    <row r="27" spans="1:25" ht="37" customHeight="1">
      <c r="A27" s="383" t="s">
        <v>28</v>
      </c>
      <c r="B27" s="384"/>
      <c r="C27" s="385" t="s">
        <v>376</v>
      </c>
      <c r="D27" s="385"/>
      <c r="E27" s="385"/>
      <c r="F27" s="385"/>
      <c r="G27" s="385"/>
      <c r="H27" s="385"/>
      <c r="I27" s="385"/>
      <c r="J27" s="385"/>
      <c r="K27" s="385"/>
      <c r="L27" s="385"/>
      <c r="M27" s="385"/>
      <c r="N27" s="385"/>
      <c r="O27" s="385"/>
      <c r="P27" s="385"/>
      <c r="Q27" s="385"/>
      <c r="R27" s="385"/>
      <c r="S27" s="385"/>
      <c r="T27" s="385"/>
      <c r="U27" s="385"/>
      <c r="V27" s="385"/>
      <c r="W27" s="386"/>
      <c r="X27" s="330" t="s">
        <v>415</v>
      </c>
      <c r="Y27" s="330"/>
    </row>
    <row r="28" spans="1:25" ht="18" customHeight="1">
      <c r="A28" s="383" t="s">
        <v>29</v>
      </c>
      <c r="B28" s="384"/>
      <c r="C28" s="385" t="s">
        <v>17</v>
      </c>
      <c r="D28" s="385"/>
      <c r="E28" s="385"/>
      <c r="F28" s="385"/>
      <c r="G28" s="385"/>
      <c r="H28" s="385"/>
      <c r="I28" s="385"/>
      <c r="J28" s="385"/>
      <c r="K28" s="385"/>
      <c r="L28" s="385"/>
      <c r="M28" s="385"/>
      <c r="N28" s="385"/>
      <c r="O28" s="385"/>
      <c r="P28" s="385"/>
      <c r="Q28" s="385"/>
      <c r="R28" s="385"/>
      <c r="S28" s="385"/>
      <c r="T28" s="385"/>
      <c r="U28" s="385"/>
      <c r="V28" s="385"/>
      <c r="W28" s="386"/>
      <c r="X28" s="330" t="s">
        <v>415</v>
      </c>
      <c r="Y28" s="330"/>
    </row>
    <row r="29" spans="1:25" ht="18" customHeight="1">
      <c r="A29" s="383" t="s">
        <v>30</v>
      </c>
      <c r="B29" s="384"/>
      <c r="C29" s="385" t="s">
        <v>119</v>
      </c>
      <c r="D29" s="385"/>
      <c r="E29" s="385"/>
      <c r="F29" s="385"/>
      <c r="G29" s="385"/>
      <c r="H29" s="385"/>
      <c r="I29" s="385"/>
      <c r="J29" s="385"/>
      <c r="K29" s="385"/>
      <c r="L29" s="385"/>
      <c r="M29" s="385"/>
      <c r="N29" s="385"/>
      <c r="O29" s="385"/>
      <c r="P29" s="385"/>
      <c r="Q29" s="385"/>
      <c r="R29" s="385"/>
      <c r="S29" s="385"/>
      <c r="T29" s="385"/>
      <c r="U29" s="385"/>
      <c r="V29" s="385"/>
      <c r="W29" s="386"/>
      <c r="X29" s="330" t="s">
        <v>415</v>
      </c>
      <c r="Y29" s="330"/>
    </row>
    <row r="30" spans="1:25" ht="37" customHeight="1">
      <c r="A30" s="383" t="s">
        <v>31</v>
      </c>
      <c r="B30" s="384"/>
      <c r="C30" s="385" t="s">
        <v>411</v>
      </c>
      <c r="D30" s="385"/>
      <c r="E30" s="385"/>
      <c r="F30" s="385"/>
      <c r="G30" s="385"/>
      <c r="H30" s="385"/>
      <c r="I30" s="385"/>
      <c r="J30" s="385"/>
      <c r="K30" s="385"/>
      <c r="L30" s="385"/>
      <c r="M30" s="385"/>
      <c r="N30" s="385"/>
      <c r="O30" s="385"/>
      <c r="P30" s="385"/>
      <c r="Q30" s="385"/>
      <c r="R30" s="385"/>
      <c r="S30" s="385"/>
      <c r="T30" s="385"/>
      <c r="U30" s="385"/>
      <c r="V30" s="385"/>
      <c r="W30" s="386"/>
      <c r="X30" s="330" t="str">
        <f>IF(入力シート【申請内容】!L7&gt;0,"○","－")</f>
        <v>－</v>
      </c>
      <c r="Y30" s="330"/>
    </row>
    <row r="31" spans="1:25" ht="37" customHeight="1">
      <c r="A31" s="383" t="s">
        <v>32</v>
      </c>
      <c r="B31" s="384"/>
      <c r="C31" s="385" t="s">
        <v>413</v>
      </c>
      <c r="D31" s="385"/>
      <c r="E31" s="385"/>
      <c r="F31" s="385"/>
      <c r="G31" s="385"/>
      <c r="H31" s="385"/>
      <c r="I31" s="385"/>
      <c r="J31" s="385"/>
      <c r="K31" s="385"/>
      <c r="L31" s="385"/>
      <c r="M31" s="385"/>
      <c r="N31" s="385"/>
      <c r="O31" s="385"/>
      <c r="P31" s="385"/>
      <c r="Q31" s="385"/>
      <c r="R31" s="385"/>
      <c r="S31" s="385"/>
      <c r="T31" s="385"/>
      <c r="U31" s="385"/>
      <c r="V31" s="385"/>
      <c r="W31" s="386"/>
      <c r="X31" s="330" t="str">
        <f>IF(SUM(入力シート【申請内容】!E35:H35)&gt;0,"－","○")</f>
        <v>○</v>
      </c>
      <c r="Y31" s="330"/>
    </row>
    <row r="32" spans="1:25" ht="18" customHeight="1">
      <c r="A32" s="383" t="s">
        <v>33</v>
      </c>
      <c r="B32" s="384"/>
      <c r="C32" s="385" t="s">
        <v>434</v>
      </c>
      <c r="D32" s="385"/>
      <c r="E32" s="385"/>
      <c r="F32" s="385"/>
      <c r="G32" s="385"/>
      <c r="H32" s="385"/>
      <c r="I32" s="385"/>
      <c r="J32" s="385"/>
      <c r="K32" s="385"/>
      <c r="L32" s="385"/>
      <c r="M32" s="385"/>
      <c r="N32" s="385"/>
      <c r="O32" s="385"/>
      <c r="P32" s="385"/>
      <c r="Q32" s="385"/>
      <c r="R32" s="385"/>
      <c r="S32" s="385"/>
      <c r="T32" s="385"/>
      <c r="U32" s="385"/>
      <c r="V32" s="385"/>
      <c r="W32" s="386"/>
      <c r="X32" s="330" t="s">
        <v>415</v>
      </c>
      <c r="Y32" s="330"/>
    </row>
    <row r="33" spans="1:25" ht="18" customHeight="1"/>
    <row r="34" spans="1:25" ht="18" customHeight="1">
      <c r="A34" s="231"/>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row>
    <row r="35" spans="1:25" ht="18" customHeight="1">
      <c r="A35" s="231"/>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ht="18" customHeight="1">
      <c r="A36" s="231"/>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row>
    <row r="37" spans="1:25" ht="17.149999999999999" customHeight="1">
      <c r="A37" s="231"/>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row>
    <row r="38" spans="1:25" ht="17.149999999999999" customHeight="1">
      <c r="A38" s="231"/>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row>
    <row r="39" spans="1:25" ht="17.149999999999999" customHeight="1">
      <c r="A39" s="231"/>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row>
    <row r="40" spans="1:25" ht="17.149999999999999" customHeight="1">
      <c r="A40" s="231"/>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row>
    <row r="41" spans="1:25" ht="17.149999999999999" customHeight="1">
      <c r="A41" s="231"/>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row>
    <row r="42" spans="1:25" ht="17.149999999999999" customHeight="1">
      <c r="A42" s="231"/>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row>
    <row r="43" spans="1:25" ht="17.149999999999999" customHeight="1">
      <c r="A43" s="231"/>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row>
    <row r="44" spans="1:25" ht="17.149999999999999" customHeight="1">
      <c r="A44" s="231"/>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row>
    <row r="45" spans="1:25" ht="17.149999999999999" customHeight="1">
      <c r="A45" s="231"/>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row>
    <row r="46" spans="1:25" ht="17.149999999999999" customHeight="1">
      <c r="A46" s="231"/>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row>
    <row r="47" spans="1:25" ht="17.149999999999999" customHeight="1">
      <c r="A47" s="231"/>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row>
    <row r="48" spans="1:25" ht="17.149999999999999" customHeight="1">
      <c r="A48" s="231"/>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row>
    <row r="49" spans="1:25" ht="17.149999999999999" customHeight="1">
      <c r="A49" s="231"/>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row>
    <row r="50" spans="1:25" ht="17.149999999999999" customHeight="1">
      <c r="A50" s="231"/>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row>
    <row r="51" spans="1:25" ht="17.149999999999999" customHeight="1">
      <c r="A51" s="231"/>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row>
    <row r="52" spans="1:25" ht="17.149999999999999" customHeight="1">
      <c r="A52" s="231"/>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row>
    <row r="53" spans="1:25" ht="17.149999999999999" customHeight="1">
      <c r="A53" s="231"/>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row>
    <row r="54" spans="1:25" ht="17.149999999999999" customHeight="1">
      <c r="A54" s="231"/>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row>
    <row r="55" spans="1:25" ht="17.149999999999999" customHeight="1">
      <c r="A55" s="231"/>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row>
    <row r="56" spans="1:25" ht="17.149999999999999" customHeight="1">
      <c r="A56" s="231"/>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row>
    <row r="57" spans="1:25" ht="17.149999999999999" customHeight="1">
      <c r="A57" s="231"/>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row>
    <row r="58" spans="1:25" ht="17.149999999999999" customHeight="1">
      <c r="A58" s="231"/>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row>
    <row r="59" spans="1:25" ht="17.149999999999999" customHeight="1">
      <c r="A59" s="231"/>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row>
    <row r="60" spans="1:25" ht="17.149999999999999" customHeight="1">
      <c r="A60" s="231"/>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17.149999999999999" customHeight="1">
      <c r="A61" s="231"/>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row>
    <row r="62" spans="1:25" ht="17.149999999999999" customHeight="1">
      <c r="A62" s="231"/>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row>
  </sheetData>
  <mergeCells count="35">
    <mergeCell ref="L8:Y8"/>
    <mergeCell ref="A1:C1"/>
    <mergeCell ref="D1:Y1"/>
    <mergeCell ref="J23:O23"/>
    <mergeCell ref="A2:Y2"/>
    <mergeCell ref="Q3:Y3"/>
    <mergeCell ref="A4:Y4"/>
    <mergeCell ref="L9:Y9"/>
    <mergeCell ref="A12:Y12"/>
    <mergeCell ref="A15:Y15"/>
    <mergeCell ref="A18:Y18"/>
    <mergeCell ref="J21:O21"/>
    <mergeCell ref="J22:O22"/>
    <mergeCell ref="H7:J7"/>
    <mergeCell ref="L7:Y7"/>
    <mergeCell ref="A32:B32"/>
    <mergeCell ref="C32:W32"/>
    <mergeCell ref="X32:Y32"/>
    <mergeCell ref="A30:B30"/>
    <mergeCell ref="C30:W30"/>
    <mergeCell ref="X30:Y30"/>
    <mergeCell ref="A31:B31"/>
    <mergeCell ref="C31:W31"/>
    <mergeCell ref="X31:Y31"/>
    <mergeCell ref="A29:B29"/>
    <mergeCell ref="C29:W29"/>
    <mergeCell ref="X29:Y29"/>
    <mergeCell ref="A26:W26"/>
    <mergeCell ref="X26:Y26"/>
    <mergeCell ref="A27:B27"/>
    <mergeCell ref="C27:W27"/>
    <mergeCell ref="X27:Y27"/>
    <mergeCell ref="A28:B28"/>
    <mergeCell ref="C28:W28"/>
    <mergeCell ref="X28:Y28"/>
  </mergeCells>
  <phoneticPr fontId="1"/>
  <pageMargins left="0.78740157480314965" right="0.59055118110236227" top="0.94488188976377963" bottom="0.9448818897637796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4FBB-891E-4C83-B880-E5761F48168D}">
  <sheetPr codeName="Sheet16">
    <tabColor rgb="FFFFCCFF"/>
  </sheetPr>
  <dimension ref="A1:AF15"/>
  <sheetViews>
    <sheetView view="pageBreakPreview" zoomScale="130" zoomScaleNormal="100" zoomScaleSheetLayoutView="130" zoomScalePageLayoutView="70" workbookViewId="0">
      <selection activeCell="A25" sqref="A25:Y25"/>
    </sheetView>
  </sheetViews>
  <sheetFormatPr defaultColWidth="3.08203125" defaultRowHeight="17.149999999999999" customHeight="1"/>
  <cols>
    <col min="1" max="2" width="20.5" style="4" customWidth="1"/>
    <col min="3" max="3" width="6.33203125" style="4" customWidth="1"/>
    <col min="4" max="5" width="12.08203125" style="4" customWidth="1"/>
    <col min="6" max="6" width="18.5" style="4" customWidth="1"/>
    <col min="7" max="7" width="19.5" style="4" customWidth="1"/>
    <col min="8" max="8" width="9.33203125" style="4" customWidth="1"/>
    <col min="9" max="16384" width="3.08203125" style="4"/>
  </cols>
  <sheetData>
    <row r="1" spans="1:32" ht="17.149999999999999" customHeight="1">
      <c r="A1" s="4" t="s">
        <v>0</v>
      </c>
      <c r="B1" s="3"/>
      <c r="C1" s="548" t="str">
        <f>"【"&amp;入力シート【基本情報】!E27&amp;"】"</f>
        <v>【】</v>
      </c>
      <c r="D1" s="548"/>
      <c r="E1" s="548"/>
      <c r="F1" s="548"/>
      <c r="G1" s="548"/>
      <c r="H1" s="548"/>
      <c r="I1" s="3"/>
      <c r="J1" s="3"/>
      <c r="K1" s="3"/>
      <c r="L1" s="3"/>
      <c r="M1" s="3"/>
      <c r="N1" s="3"/>
      <c r="O1" s="3"/>
      <c r="P1" s="3"/>
      <c r="Q1" s="3"/>
      <c r="R1" s="3"/>
      <c r="S1" s="3"/>
      <c r="T1" s="3"/>
      <c r="U1" s="3"/>
      <c r="V1" s="3"/>
      <c r="W1" s="3"/>
      <c r="X1" s="3"/>
      <c r="Y1" s="3"/>
    </row>
    <row r="2" spans="1:32" ht="17.149999999999999" customHeight="1">
      <c r="A2" s="4" t="s">
        <v>74</v>
      </c>
    </row>
    <row r="3" spans="1:32" ht="17.149999999999999" customHeight="1">
      <c r="A3" s="316" t="str">
        <f>IF(入力シート【基本情報】!E27="バックオフィス業務のDXに係る事業","バックオフィス業務のDXに係る事業の場合は提出不要です","")</f>
        <v/>
      </c>
      <c r="B3" s="316"/>
      <c r="C3" s="316"/>
      <c r="D3" s="316"/>
      <c r="E3" s="316"/>
      <c r="F3" s="316"/>
      <c r="G3" s="316"/>
      <c r="H3" s="316"/>
    </row>
    <row r="4" spans="1:32" ht="17.149999999999999" customHeight="1">
      <c r="A4" s="542" t="s">
        <v>75</v>
      </c>
      <c r="B4" s="542"/>
      <c r="C4" s="542"/>
      <c r="D4" s="542"/>
      <c r="E4" s="542"/>
      <c r="F4" s="542"/>
      <c r="G4" s="542"/>
      <c r="H4" s="542"/>
    </row>
    <row r="5" spans="1:32" s="33" customFormat="1" ht="10.4"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row>
    <row r="6" spans="1:32" s="33" customFormat="1" ht="15.75" customHeight="1">
      <c r="A6" s="36" t="s">
        <v>71</v>
      </c>
      <c r="B6" s="454">
        <f>入力シート【基本情報】!E6</f>
        <v>0</v>
      </c>
      <c r="C6" s="454"/>
      <c r="D6" s="454"/>
      <c r="E6" s="290"/>
      <c r="F6" s="290"/>
      <c r="G6" s="290"/>
      <c r="H6" s="290"/>
      <c r="I6" s="35"/>
      <c r="J6" s="35"/>
      <c r="K6" s="35"/>
      <c r="L6" s="35"/>
      <c r="M6" s="35"/>
      <c r="N6" s="35"/>
      <c r="O6" s="35"/>
      <c r="P6" s="35"/>
      <c r="Q6" s="35"/>
      <c r="R6" s="35"/>
      <c r="S6" s="35"/>
      <c r="T6" s="35"/>
      <c r="U6" s="35"/>
      <c r="V6" s="34"/>
      <c r="W6" s="34"/>
      <c r="X6" s="34"/>
      <c r="Y6" s="34"/>
      <c r="Z6" s="34"/>
      <c r="AA6" s="34"/>
      <c r="AB6" s="34"/>
      <c r="AC6" s="34"/>
      <c r="AD6" s="34"/>
      <c r="AE6" s="34"/>
      <c r="AF6" s="34"/>
    </row>
    <row r="7" spans="1:32" ht="17.149999999999999" customHeight="1">
      <c r="A7" s="229"/>
      <c r="B7" s="229"/>
      <c r="C7" s="229"/>
      <c r="D7" s="229"/>
      <c r="E7" s="229"/>
      <c r="F7" s="229"/>
      <c r="G7" s="229"/>
      <c r="H7" s="291"/>
      <c r="I7" s="35"/>
      <c r="J7" s="35"/>
      <c r="K7" s="35"/>
      <c r="L7" s="35"/>
      <c r="M7" s="35"/>
      <c r="N7" s="35"/>
      <c r="O7" s="35"/>
      <c r="P7" s="35"/>
      <c r="Q7" s="35"/>
      <c r="R7" s="35"/>
      <c r="S7" s="35"/>
      <c r="T7" s="35"/>
      <c r="U7" s="35"/>
    </row>
    <row r="8" spans="1:32" ht="28">
      <c r="A8" s="292" t="s">
        <v>76</v>
      </c>
      <c r="B8" s="292" t="s">
        <v>77</v>
      </c>
      <c r="C8" s="292" t="s">
        <v>78</v>
      </c>
      <c r="D8" s="292" t="s">
        <v>79</v>
      </c>
      <c r="E8" s="292" t="s">
        <v>80</v>
      </c>
      <c r="F8" s="293" t="s">
        <v>83</v>
      </c>
      <c r="G8" s="293" t="s">
        <v>81</v>
      </c>
      <c r="H8" s="292" t="s">
        <v>82</v>
      </c>
    </row>
    <row r="9" spans="1:32" ht="67.5" customHeight="1">
      <c r="A9" s="294">
        <f>入力シート【申請内容】!E24</f>
        <v>0</v>
      </c>
      <c r="B9" s="305">
        <f>入力シート【申請内容】!E25</f>
        <v>0</v>
      </c>
      <c r="C9" s="306">
        <f>入力シート【申請内容】!E32</f>
        <v>0</v>
      </c>
      <c r="D9" s="307" t="e">
        <f>E9/C9</f>
        <v>#DIV/0!</v>
      </c>
      <c r="E9" s="307">
        <f>入力シート【申請内容】!E34</f>
        <v>0</v>
      </c>
      <c r="F9" s="308">
        <f>入力シート【申請内容】!E36</f>
        <v>0</v>
      </c>
      <c r="G9" s="294">
        <f>入力シート【申請内容】!E37</f>
        <v>0</v>
      </c>
      <c r="H9" s="294" t="str">
        <f>IF(入力シート【申請内容】!E38="","",入力シート【申請内容】!E38)</f>
        <v/>
      </c>
    </row>
    <row r="10" spans="1:32" ht="67.5" customHeight="1">
      <c r="A10" s="305" t="str">
        <f>IF(入力シート【申請内容】!$F$6="申請する",入力シート【申請内容】!F24,"")</f>
        <v/>
      </c>
      <c r="B10" s="294" t="str">
        <f>IF(入力シート【申請内容】!$F$6="申請する",入力シート【申請内容】!F25,"")</f>
        <v/>
      </c>
      <c r="C10" s="306" t="str">
        <f>IF(入力シート【申請内容】!$F$6="申請する",入力シート【申請内容】!F32,"")</f>
        <v/>
      </c>
      <c r="D10" s="307" t="str">
        <f>IF(入力シート【申請内容】!$F$6="申請する",E10/C10,"")</f>
        <v/>
      </c>
      <c r="E10" s="307" t="str">
        <f>IF(入力シート【申請内容】!$F$6="申請する",入力シート【申請内容】!F34,"")</f>
        <v/>
      </c>
      <c r="F10" s="308" t="str">
        <f>IF(入力シート【申請内容】!$F$6="申請する",入力シート【申請内容】!F36,"")</f>
        <v/>
      </c>
      <c r="G10" s="294" t="str">
        <f>IF(入力シート【申請内容】!$F$6="申請する",入力シート【申請内容】!F37,"")</f>
        <v/>
      </c>
      <c r="H10" s="294" t="str">
        <f>IF(入力シート【申請内容】!$F$6="申請する",IF(入力シート【申請内容】!F38="","",入力シート【申請内容】!F38),"")</f>
        <v/>
      </c>
    </row>
    <row r="11" spans="1:32" ht="67.5" customHeight="1">
      <c r="A11" s="305" t="str">
        <f>IF(入力シート【申請内容】!$G$6="申請する",入力シート【申請内容】!G24,"")</f>
        <v/>
      </c>
      <c r="B11" s="294" t="str">
        <f>IF(入力シート【申請内容】!$G$6="申請する",入力シート【申請内容】!G25,"")</f>
        <v/>
      </c>
      <c r="C11" s="306" t="str">
        <f>IF(入力シート【申請内容】!$G$6="申請する",入力シート【申請内容】!G32,"")</f>
        <v/>
      </c>
      <c r="D11" s="307" t="str">
        <f>IF(入力シート【申請内容】!$G$6="申請する",E11/C11,"")</f>
        <v/>
      </c>
      <c r="E11" s="307" t="str">
        <f>IF(入力シート【申請内容】!$G$6="申請する",入力シート【申請内容】!G34,"")</f>
        <v/>
      </c>
      <c r="F11" s="308" t="str">
        <f>IF(入力シート【申請内容】!$G$6="申請する",入力シート【申請内容】!G36,"")</f>
        <v/>
      </c>
      <c r="G11" s="294" t="str">
        <f>IF(入力シート【申請内容】!$G$6="申請する",入力シート【申請内容】!G37,"")</f>
        <v/>
      </c>
      <c r="H11" s="294" t="str">
        <f>IF(入力シート【申請内容】!$G$6="申請する",IF(入力シート【申請内容】!G38="","",入力シート【申請内容】!G38),"")</f>
        <v/>
      </c>
    </row>
    <row r="12" spans="1:32" ht="67.5" customHeight="1">
      <c r="A12" s="305" t="str">
        <f>IF(入力シート【申請内容】!$G$6="申請する",入力シート【申請内容】!H24,"")</f>
        <v/>
      </c>
      <c r="B12" s="294" t="str">
        <f>IF(入力シート【申請内容】!$G$6="申請する",入力シート【申請内容】!H25,"")</f>
        <v/>
      </c>
      <c r="C12" s="306" t="str">
        <f>IF(入力シート【申請内容】!$G$6="申請する",入力シート【申請内容】!H32,"")</f>
        <v/>
      </c>
      <c r="D12" s="307" t="str">
        <f>IF(入力シート【申請内容】!$H$6="申請する",E12/C12,"")</f>
        <v/>
      </c>
      <c r="E12" s="307" t="str">
        <f>IF(入力シート【申請内容】!$G$6="申請する",入力シート【申請内容】!H34,"")</f>
        <v/>
      </c>
      <c r="F12" s="308" t="str">
        <f>IF(入力シート【申請内容】!$G$6="申請する",入力シート【申請内容】!H36,"")</f>
        <v/>
      </c>
      <c r="G12" s="294" t="str">
        <f>IF(入力シート【申請内容】!$G$6="申請する",入力シート【申請内容】!H37,"")</f>
        <v/>
      </c>
      <c r="H12" s="294" t="str">
        <f>IF(入力シート【申請内容】!$G$6="申請する",IF(入力シート【申請内容】!H38="","",入力シート【申請内容】!H38),"")</f>
        <v/>
      </c>
    </row>
    <row r="14" spans="1:32" ht="17.149999999999999" customHeight="1">
      <c r="A14" s="545" t="s">
        <v>84</v>
      </c>
      <c r="B14" s="545"/>
      <c r="C14" s="545"/>
      <c r="D14" s="545"/>
      <c r="E14" s="545"/>
      <c r="F14" s="545"/>
      <c r="G14" s="545"/>
      <c r="H14" s="545"/>
    </row>
    <row r="15" spans="1:32" ht="17.149999999999999" customHeight="1">
      <c r="A15" s="545"/>
      <c r="B15" s="545"/>
      <c r="C15" s="545"/>
      <c r="D15" s="545"/>
      <c r="E15" s="545"/>
      <c r="F15" s="545"/>
      <c r="G15" s="545"/>
      <c r="H15" s="545"/>
    </row>
  </sheetData>
  <mergeCells count="5">
    <mergeCell ref="A4:H4"/>
    <mergeCell ref="B6:D6"/>
    <mergeCell ref="A14:H15"/>
    <mergeCell ref="A3:H3"/>
    <mergeCell ref="C1:H1"/>
  </mergeCells>
  <phoneticPr fontId="1"/>
  <pageMargins left="0.78740157480314965" right="0.59055118110236227"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0EF6-2B9B-4D4B-B9B1-E790CE5F96F9}">
  <sheetPr>
    <tabColor theme="8" tint="0.79998168889431442"/>
  </sheetPr>
  <dimension ref="A1"/>
  <sheetViews>
    <sheetView workbookViewId="0">
      <selection activeCell="A25" sqref="A25:Y25"/>
    </sheetView>
  </sheetViews>
  <sheetFormatPr defaultRowHeight="18"/>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15AC-59D8-4E53-8101-40A8C7202F10}">
  <sheetPr>
    <tabColor theme="1"/>
  </sheetPr>
  <dimension ref="A1:Y64"/>
  <sheetViews>
    <sheetView view="pageBreakPreview" zoomScale="85" zoomScaleNormal="100" zoomScaleSheetLayoutView="85" zoomScalePageLayoutView="70" workbookViewId="0">
      <selection activeCell="AQ16" sqref="AQ16"/>
    </sheetView>
  </sheetViews>
  <sheetFormatPr defaultColWidth="3.08203125" defaultRowHeight="17.149999999999999" customHeight="1"/>
  <cols>
    <col min="1" max="16384" width="3.08203125" style="4"/>
  </cols>
  <sheetData>
    <row r="1" spans="1:25" ht="17.149999999999999" customHeight="1">
      <c r="A1" s="545" t="s">
        <v>0</v>
      </c>
      <c r="B1" s="545"/>
      <c r="C1" s="545"/>
      <c r="D1" s="546" t="str">
        <f>"【"&amp;入力シート【基本情報】!E27&amp;"】"</f>
        <v>【】</v>
      </c>
      <c r="E1" s="546"/>
      <c r="F1" s="546"/>
      <c r="G1" s="546"/>
      <c r="H1" s="546"/>
      <c r="I1" s="546"/>
      <c r="J1" s="546"/>
      <c r="K1" s="546"/>
      <c r="L1" s="546"/>
      <c r="M1" s="546"/>
      <c r="N1" s="546"/>
      <c r="O1" s="546"/>
      <c r="P1" s="546"/>
      <c r="Q1" s="546"/>
      <c r="R1" s="546"/>
      <c r="S1" s="546"/>
      <c r="T1" s="546"/>
      <c r="U1" s="546"/>
      <c r="V1" s="546"/>
      <c r="W1" s="546"/>
      <c r="X1" s="546"/>
      <c r="Y1" s="546"/>
    </row>
    <row r="2" spans="1:25" ht="17.149999999999999" customHeight="1">
      <c r="A2" s="537" t="s">
        <v>327</v>
      </c>
      <c r="B2" s="537"/>
      <c r="C2" s="537"/>
      <c r="D2" s="537"/>
      <c r="E2" s="537"/>
      <c r="F2" s="537"/>
      <c r="G2" s="537"/>
      <c r="H2" s="537"/>
      <c r="I2" s="537"/>
      <c r="J2" s="537"/>
      <c r="K2" s="537"/>
      <c r="L2" s="537"/>
      <c r="M2" s="537"/>
      <c r="N2" s="537"/>
      <c r="O2" s="537"/>
      <c r="P2" s="537"/>
      <c r="Q2" s="537"/>
      <c r="R2" s="537"/>
      <c r="S2" s="537"/>
      <c r="T2" s="537"/>
      <c r="U2" s="537"/>
      <c r="V2" s="537"/>
      <c r="W2" s="537"/>
      <c r="X2" s="537"/>
      <c r="Y2" s="537"/>
    </row>
    <row r="3" spans="1:25" ht="17.149999999999999" customHeight="1">
      <c r="Q3" s="550" t="s">
        <v>328</v>
      </c>
      <c r="R3" s="550"/>
      <c r="S3" s="550"/>
      <c r="T3" s="550"/>
      <c r="U3" s="550"/>
      <c r="V3" s="550"/>
      <c r="W3" s="550"/>
      <c r="X3" s="550"/>
      <c r="Y3" s="550"/>
    </row>
    <row r="4" spans="1:25" ht="17.149999999999999"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17.149999999999999" customHeight="1">
      <c r="A5" s="4" t="s">
        <v>1</v>
      </c>
    </row>
    <row r="7" spans="1:25" ht="17.149999999999999" customHeight="1">
      <c r="H7" s="544" t="s">
        <v>2</v>
      </c>
      <c r="I7" s="544"/>
      <c r="J7" s="544"/>
      <c r="L7" s="551">
        <f>入力シート【基本情報】!E7</f>
        <v>0</v>
      </c>
      <c r="M7" s="551"/>
      <c r="N7" s="551"/>
      <c r="O7" s="551"/>
      <c r="P7" s="551"/>
      <c r="Q7" s="551"/>
      <c r="R7" s="551"/>
      <c r="S7" s="551"/>
      <c r="T7" s="551"/>
      <c r="U7" s="551"/>
      <c r="V7" s="551"/>
      <c r="W7" s="551"/>
      <c r="X7" s="551"/>
      <c r="Y7" s="551"/>
    </row>
    <row r="8" spans="1:25" ht="17.149999999999999" customHeight="1">
      <c r="L8" s="551">
        <f>入力シート【基本情報】!E6</f>
        <v>0</v>
      </c>
      <c r="M8" s="551"/>
      <c r="N8" s="551"/>
      <c r="O8" s="551"/>
      <c r="P8" s="551"/>
      <c r="Q8" s="551"/>
      <c r="R8" s="551"/>
      <c r="S8" s="551"/>
      <c r="T8" s="551"/>
      <c r="U8" s="551"/>
      <c r="V8" s="551"/>
      <c r="W8" s="551"/>
      <c r="X8" s="551"/>
      <c r="Y8" s="551"/>
    </row>
    <row r="9" spans="1:25" ht="17.149999999999999" customHeight="1">
      <c r="L9" s="551" t="str">
        <f>入力シート【基本情報】!E8&amp;"　"&amp;入力シート【基本情報】!E9</f>
        <v>　</v>
      </c>
      <c r="M9" s="551"/>
      <c r="N9" s="551"/>
      <c r="O9" s="551"/>
      <c r="P9" s="551"/>
      <c r="Q9" s="551"/>
      <c r="R9" s="551"/>
      <c r="S9" s="551"/>
      <c r="T9" s="551"/>
      <c r="U9" s="551"/>
      <c r="V9" s="551"/>
      <c r="W9" s="551"/>
      <c r="X9" s="551"/>
      <c r="Y9" s="551"/>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52" t="s">
        <v>396</v>
      </c>
      <c r="B12" s="551"/>
      <c r="C12" s="551"/>
      <c r="D12" s="551"/>
      <c r="E12" s="551"/>
      <c r="F12" s="551"/>
      <c r="G12" s="551"/>
      <c r="H12" s="551"/>
      <c r="I12" s="551"/>
      <c r="J12" s="551"/>
      <c r="K12" s="551"/>
      <c r="L12" s="551"/>
      <c r="M12" s="551"/>
      <c r="N12" s="551"/>
      <c r="O12" s="551"/>
      <c r="P12" s="551"/>
      <c r="Q12" s="551"/>
      <c r="R12" s="551"/>
      <c r="S12" s="551"/>
      <c r="T12" s="551"/>
      <c r="U12" s="551"/>
      <c r="V12" s="551"/>
      <c r="W12" s="551"/>
      <c r="X12" s="551"/>
      <c r="Y12" s="551"/>
    </row>
    <row r="13" spans="1:25" ht="17.149999999999999" customHeight="1">
      <c r="A13" s="551"/>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row>
    <row r="16" spans="1:25" ht="50.5" customHeight="1">
      <c r="A16" s="543"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のあった標題の事業に関する令和８年度消費税及び地方消費税の額について確定しましたので、京都府建設業等人手不足対策支援事業補助金交付要領に基づき、下記のとおり報告します。"</f>
        <v>　令和－１１８年１月０日付け京都府指令８指第号で交付決定のあった標題の事業に関する令和８年度消費税及び地方消費税の額について確定しましたので、京都府建設業等人手不足対策支援事業補助金交付要領に基づき、下記のとおり報告します。</v>
      </c>
      <c r="B16" s="543"/>
      <c r="C16" s="543"/>
      <c r="D16" s="543"/>
      <c r="E16" s="543"/>
      <c r="F16" s="543"/>
      <c r="G16" s="543"/>
      <c r="H16" s="543"/>
      <c r="I16" s="543"/>
      <c r="J16" s="543"/>
      <c r="K16" s="543"/>
      <c r="L16" s="543"/>
      <c r="M16" s="543"/>
      <c r="N16" s="543"/>
      <c r="O16" s="543"/>
      <c r="P16" s="543"/>
      <c r="Q16" s="543"/>
      <c r="R16" s="543"/>
      <c r="S16" s="543"/>
      <c r="T16" s="543"/>
      <c r="U16" s="543"/>
      <c r="V16" s="543"/>
      <c r="W16" s="543"/>
      <c r="X16" s="543"/>
      <c r="Y16" s="543"/>
    </row>
    <row r="19" spans="1:25" ht="18" customHeight="1">
      <c r="A19" s="542" t="s">
        <v>4</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5</v>
      </c>
      <c r="B21" s="223" t="s">
        <v>329</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row>
    <row r="22" spans="1:25" ht="18" customHeight="1">
      <c r="A22" s="7"/>
      <c r="B22" s="549">
        <f>入力シート【基本情報】!E43</f>
        <v>0</v>
      </c>
      <c r="C22" s="549"/>
      <c r="D22" s="549"/>
      <c r="E22" s="549"/>
      <c r="F22" s="549"/>
      <c r="G22" s="549"/>
      <c r="H22" s="549"/>
      <c r="I22" s="549"/>
      <c r="J22" s="549"/>
      <c r="K22" s="549"/>
      <c r="L22" s="549"/>
      <c r="M22" s="549"/>
      <c r="N22" s="549"/>
      <c r="O22" s="549"/>
      <c r="P22" s="549"/>
      <c r="Q22" s="549"/>
      <c r="R22" s="549"/>
      <c r="S22" s="549"/>
      <c r="T22" s="549"/>
      <c r="U22" s="549"/>
      <c r="V22" s="549"/>
      <c r="W22" s="549"/>
      <c r="X22" s="549"/>
      <c r="Y22" s="549"/>
    </row>
    <row r="23" spans="1:25" ht="18" customHeight="1">
      <c r="A23" s="7"/>
      <c r="B23" s="226"/>
      <c r="C23" s="44"/>
      <c r="D23" s="44"/>
      <c r="E23" s="44"/>
      <c r="F23" s="44"/>
      <c r="G23" s="44"/>
      <c r="H23" s="44"/>
      <c r="I23" s="44"/>
      <c r="J23" s="44"/>
      <c r="K23" s="44"/>
      <c r="L23" s="44"/>
      <c r="M23" s="44"/>
      <c r="N23" s="44"/>
      <c r="O23" s="44"/>
      <c r="P23" s="44"/>
      <c r="Q23" s="44"/>
      <c r="R23" s="44"/>
      <c r="S23" s="44"/>
      <c r="T23" s="44"/>
      <c r="U23" s="44"/>
      <c r="V23" s="44"/>
      <c r="W23" s="44"/>
      <c r="X23" s="44"/>
      <c r="Y23" s="44"/>
    </row>
    <row r="24" spans="1:25" ht="18" customHeight="1">
      <c r="A24" s="7" t="s">
        <v>146</v>
      </c>
      <c r="B24" s="223" t="s">
        <v>330</v>
      </c>
      <c r="C24" s="223"/>
      <c r="D24" s="223"/>
      <c r="E24" s="223"/>
      <c r="F24" s="223"/>
      <c r="G24" s="223"/>
      <c r="H24" s="223"/>
      <c r="I24" s="223"/>
      <c r="J24" s="223"/>
      <c r="K24" s="223"/>
      <c r="L24" s="223"/>
      <c r="M24" s="223"/>
      <c r="N24" s="223"/>
      <c r="O24" s="223"/>
      <c r="P24" s="223"/>
      <c r="Q24" s="223"/>
      <c r="R24" s="223"/>
      <c r="S24" s="223"/>
      <c r="T24" s="223"/>
      <c r="U24" s="223"/>
      <c r="V24" s="223"/>
      <c r="W24" s="223"/>
      <c r="X24" s="223"/>
      <c r="Y24" s="223"/>
    </row>
    <row r="25" spans="1:25" ht="18" customHeight="1">
      <c r="A25" s="7"/>
      <c r="B25" s="549" t="s">
        <v>15</v>
      </c>
      <c r="C25" s="549"/>
      <c r="D25" s="549"/>
      <c r="E25" s="549"/>
      <c r="F25" s="549"/>
      <c r="G25" s="549"/>
      <c r="H25" s="549"/>
      <c r="I25" s="549"/>
      <c r="J25" s="549"/>
      <c r="K25" s="549"/>
      <c r="L25" s="549"/>
      <c r="M25" s="549"/>
      <c r="N25" s="549"/>
      <c r="O25" s="549"/>
      <c r="P25" s="549"/>
      <c r="Q25" s="549"/>
      <c r="R25" s="549"/>
      <c r="S25" s="549"/>
      <c r="T25" s="549"/>
      <c r="U25" s="549"/>
      <c r="V25" s="549"/>
      <c r="W25" s="549"/>
      <c r="X25" s="549"/>
      <c r="Y25" s="549"/>
    </row>
    <row r="26" spans="1:25" ht="18" customHeight="1">
      <c r="A26" s="7"/>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row>
    <row r="27" spans="1:25" ht="18" customHeight="1">
      <c r="A27" s="7" t="s">
        <v>147</v>
      </c>
      <c r="B27" s="223" t="s">
        <v>331</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row>
    <row r="28" spans="1:25" ht="18" customHeight="1">
      <c r="A28" s="7"/>
      <c r="B28" s="4" t="s">
        <v>332</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row>
    <row r="29" spans="1:25" ht="18" customHeight="1">
      <c r="A29" s="7"/>
      <c r="B29" s="549" t="s">
        <v>15</v>
      </c>
      <c r="C29" s="549"/>
      <c r="D29" s="549"/>
      <c r="E29" s="549"/>
      <c r="F29" s="549"/>
      <c r="G29" s="549"/>
      <c r="H29" s="549"/>
      <c r="I29" s="549"/>
      <c r="J29" s="549"/>
      <c r="K29" s="549"/>
      <c r="L29" s="549"/>
      <c r="M29" s="549"/>
      <c r="N29" s="549"/>
      <c r="O29" s="549"/>
      <c r="P29" s="549"/>
      <c r="Q29" s="549"/>
      <c r="R29" s="549"/>
      <c r="S29" s="549"/>
      <c r="T29" s="549"/>
      <c r="U29" s="549"/>
      <c r="V29" s="549"/>
      <c r="W29" s="549"/>
      <c r="X29" s="549"/>
      <c r="Y29" s="549"/>
    </row>
    <row r="30" spans="1:25" ht="18" customHeight="1">
      <c r="A30" s="7"/>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row>
    <row r="31" spans="1:25" ht="18" customHeight="1">
      <c r="A31" s="7" t="s">
        <v>148</v>
      </c>
      <c r="B31" s="223" t="s">
        <v>179</v>
      </c>
      <c r="C31" s="223"/>
      <c r="D31" s="223"/>
      <c r="E31" s="223"/>
      <c r="F31" s="223"/>
      <c r="G31" s="223"/>
      <c r="H31" s="223"/>
      <c r="I31" s="223"/>
      <c r="J31" s="223"/>
      <c r="K31" s="223"/>
      <c r="L31" s="223"/>
      <c r="M31" s="223"/>
      <c r="N31" s="223"/>
      <c r="O31" s="223"/>
      <c r="P31" s="223"/>
      <c r="Q31" s="223"/>
      <c r="R31" s="223"/>
      <c r="S31" s="223"/>
      <c r="T31" s="223"/>
      <c r="U31" s="223"/>
      <c r="V31" s="223"/>
      <c r="W31" s="223"/>
      <c r="X31" s="223"/>
      <c r="Y31" s="223"/>
    </row>
    <row r="32" spans="1:25" ht="18" customHeight="1">
      <c r="A32" s="7"/>
      <c r="B32" s="553" t="s">
        <v>15</v>
      </c>
      <c r="C32" s="553"/>
      <c r="D32" s="553"/>
      <c r="E32" s="553"/>
      <c r="F32" s="553"/>
      <c r="G32" s="553"/>
      <c r="H32" s="553"/>
      <c r="I32" s="553"/>
      <c r="J32" s="553"/>
      <c r="K32" s="553"/>
      <c r="L32" s="553"/>
      <c r="M32" s="553"/>
      <c r="N32" s="553"/>
      <c r="O32" s="553"/>
      <c r="P32" s="553"/>
      <c r="Q32" s="553"/>
      <c r="R32" s="553"/>
      <c r="S32" s="553"/>
      <c r="T32" s="553"/>
      <c r="U32" s="553"/>
      <c r="V32" s="553"/>
      <c r="W32" s="553"/>
      <c r="X32" s="553"/>
      <c r="Y32" s="553"/>
    </row>
    <row r="33" spans="1:25" ht="18" customHeight="1">
      <c r="A33" s="7"/>
      <c r="B33" s="4" t="s">
        <v>333</v>
      </c>
      <c r="C33" s="223"/>
      <c r="D33" s="223"/>
      <c r="E33" s="223"/>
      <c r="F33" s="223"/>
      <c r="G33" s="223"/>
      <c r="H33" s="223"/>
      <c r="I33" s="223"/>
      <c r="J33" s="223"/>
      <c r="K33" s="223"/>
      <c r="L33" s="223"/>
      <c r="M33" s="223"/>
      <c r="N33" s="223"/>
      <c r="O33" s="223"/>
      <c r="P33" s="223"/>
      <c r="Q33" s="223"/>
      <c r="R33" s="223"/>
      <c r="S33" s="223"/>
      <c r="T33" s="223"/>
      <c r="U33" s="223"/>
      <c r="V33" s="223"/>
      <c r="W33" s="223"/>
      <c r="X33" s="223"/>
      <c r="Y33" s="223"/>
    </row>
    <row r="34" spans="1:25" ht="18" customHeight="1">
      <c r="A34" s="7"/>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row>
    <row r="35" spans="1:25" ht="18" customHeight="1">
      <c r="A35" s="7"/>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ht="18" customHeight="1">
      <c r="A36" s="7"/>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row>
    <row r="37" spans="1:25" ht="18" customHeight="1">
      <c r="A37" s="7"/>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row>
    <row r="38" spans="1:25" ht="18" customHeight="1">
      <c r="A38" s="7"/>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row>
    <row r="39" spans="1:25" ht="17.149999999999999" customHeight="1">
      <c r="A39" s="7"/>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row>
    <row r="40" spans="1:25" ht="17.149999999999999" customHeight="1">
      <c r="A40" s="7"/>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row>
    <row r="41" spans="1:25" ht="17.149999999999999" customHeight="1">
      <c r="A41" s="7"/>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row>
    <row r="42" spans="1:25" ht="17.149999999999999" customHeight="1">
      <c r="A42" s="7"/>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row>
    <row r="43" spans="1:25" ht="17.149999999999999" customHeight="1">
      <c r="A43" s="7"/>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row>
    <row r="44" spans="1:25" ht="17.149999999999999" customHeight="1">
      <c r="A44" s="7"/>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row>
    <row r="45" spans="1:25" ht="17.149999999999999" customHeight="1">
      <c r="A45" s="7"/>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row>
    <row r="46" spans="1:25" ht="17.149999999999999" customHeight="1">
      <c r="A46" s="7"/>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row r="47" spans="1:25" ht="17.149999999999999" customHeight="1">
      <c r="A47" s="7"/>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row>
    <row r="48" spans="1:25" ht="17.149999999999999" customHeight="1">
      <c r="A48" s="7"/>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row>
    <row r="49" spans="1:25" ht="17.149999999999999" customHeight="1">
      <c r="A49" s="7"/>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row>
    <row r="50" spans="1:25" ht="17.149999999999999" customHeight="1">
      <c r="A50" s="7"/>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row>
    <row r="51" spans="1:25" ht="17.149999999999999" customHeight="1">
      <c r="A51" s="7"/>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row>
    <row r="52" spans="1:25" ht="17.149999999999999" customHeight="1">
      <c r="A52" s="7"/>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row>
    <row r="53" spans="1:25" ht="17.149999999999999" customHeight="1">
      <c r="A53" s="7"/>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row>
    <row r="54" spans="1:25" ht="17.149999999999999" customHeight="1">
      <c r="A54" s="7"/>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row>
    <row r="55" spans="1:25" ht="17.149999999999999" customHeight="1">
      <c r="A55" s="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row>
    <row r="56" spans="1:25" ht="17.149999999999999" customHeight="1">
      <c r="A56" s="7"/>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row>
    <row r="57" spans="1:25" ht="17.149999999999999" customHeight="1">
      <c r="A57" s="7"/>
      <c r="B57" s="223"/>
      <c r="C57" s="223"/>
      <c r="D57" s="223"/>
      <c r="E57" s="223"/>
      <c r="F57" s="223"/>
      <c r="G57" s="223"/>
      <c r="H57" s="223"/>
      <c r="I57" s="223"/>
      <c r="J57" s="223"/>
      <c r="K57" s="223"/>
      <c r="L57" s="223"/>
      <c r="M57" s="223"/>
      <c r="N57" s="223"/>
      <c r="O57" s="223"/>
      <c r="P57" s="223"/>
      <c r="Q57" s="223"/>
      <c r="R57" s="223"/>
      <c r="S57" s="223"/>
      <c r="T57" s="223"/>
      <c r="U57" s="223"/>
      <c r="V57" s="223"/>
      <c r="W57" s="223"/>
      <c r="X57" s="223"/>
      <c r="Y57" s="223"/>
    </row>
    <row r="58" spans="1:25" ht="17.149999999999999" customHeight="1">
      <c r="A58" s="7"/>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row>
    <row r="59" spans="1:25" ht="17.149999999999999" customHeight="1">
      <c r="A59" s="7"/>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row>
    <row r="60" spans="1:25" ht="17.149999999999999" customHeight="1">
      <c r="A60" s="7"/>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row>
    <row r="61" spans="1:25" ht="17.149999999999999" customHeight="1">
      <c r="A61" s="7"/>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row>
    <row r="62" spans="1:25" ht="17.149999999999999" customHeight="1">
      <c r="A62" s="7"/>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row>
    <row r="63" spans="1:25" ht="17.149999999999999" customHeight="1">
      <c r="A63" s="7"/>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Y63" s="223"/>
    </row>
    <row r="64" spans="1:25" ht="17.149999999999999" customHeight="1">
      <c r="A64" s="7"/>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row>
  </sheetData>
  <mergeCells count="18">
    <mergeCell ref="B25:Y25"/>
    <mergeCell ref="B26:Y26"/>
    <mergeCell ref="B29:Y29"/>
    <mergeCell ref="B30:Y30"/>
    <mergeCell ref="B32:Y32"/>
    <mergeCell ref="B22:Y22"/>
    <mergeCell ref="A1:C1"/>
    <mergeCell ref="D1:Y1"/>
    <mergeCell ref="A2:Y2"/>
    <mergeCell ref="Q3:Y3"/>
    <mergeCell ref="A4:Y4"/>
    <mergeCell ref="H7:J7"/>
    <mergeCell ref="A12:Y13"/>
    <mergeCell ref="A16:Y16"/>
    <mergeCell ref="A19:Y19"/>
    <mergeCell ref="L9:Y9"/>
    <mergeCell ref="L7:Y7"/>
    <mergeCell ref="L8:Y8"/>
  </mergeCells>
  <phoneticPr fontId="1"/>
  <pageMargins left="0.78740157480314965" right="0.59055118110236227" top="0.94488188976377963" bottom="0.944881889763779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FE0B-2A2E-4E0D-9312-5997038ADCAE}">
  <sheetPr codeName="Sheet3">
    <tabColor theme="8" tint="0.79998168889431442"/>
  </sheetPr>
  <dimension ref="A1:I64"/>
  <sheetViews>
    <sheetView view="pageBreakPreview" zoomScaleNormal="100" zoomScaleSheetLayoutView="100" workbookViewId="0">
      <selection activeCell="I22" sqref="I22"/>
    </sheetView>
  </sheetViews>
  <sheetFormatPr defaultColWidth="8.58203125" defaultRowHeight="13"/>
  <cols>
    <col min="1" max="1" width="2.08203125" style="2" customWidth="1"/>
    <col min="2" max="2" width="22.58203125" style="1" customWidth="1"/>
    <col min="3" max="3" width="5.58203125" style="40" customWidth="1"/>
    <col min="4" max="4" width="22.58203125" style="1" customWidth="1"/>
    <col min="5" max="5" width="37.83203125" style="39" customWidth="1"/>
    <col min="6" max="6" width="37.83203125" style="109" customWidth="1"/>
    <col min="7" max="7" width="8.58203125" style="2"/>
    <col min="8" max="8" width="7.5" style="2" bestFit="1" customWidth="1"/>
    <col min="9" max="9" width="16.08203125" style="2" bestFit="1" customWidth="1"/>
    <col min="10" max="10" width="9.08203125" style="2" customWidth="1"/>
    <col min="11" max="12" width="8.58203125" style="2" customWidth="1"/>
    <col min="13" max="16384" width="8.58203125" style="2"/>
  </cols>
  <sheetData>
    <row r="1" spans="1:9" ht="14">
      <c r="A1" s="221"/>
    </row>
    <row r="2" spans="1:9" ht="16.5">
      <c r="A2" s="137" t="s">
        <v>263</v>
      </c>
    </row>
    <row r="3" spans="1:9" s="48" customFormat="1">
      <c r="A3" s="361" t="s">
        <v>257</v>
      </c>
      <c r="B3" s="362"/>
      <c r="C3" s="141" t="s">
        <v>160</v>
      </c>
      <c r="D3" s="142" t="s">
        <v>158</v>
      </c>
      <c r="E3" s="142" t="s">
        <v>161</v>
      </c>
      <c r="F3" s="143" t="s">
        <v>126</v>
      </c>
      <c r="H3" s="48" t="s">
        <v>188</v>
      </c>
      <c r="I3" s="48" t="s">
        <v>189</v>
      </c>
    </row>
    <row r="4" spans="1:9" s="70" customFormat="1" ht="16.5">
      <c r="A4" s="69"/>
      <c r="B4" s="367" t="s">
        <v>226</v>
      </c>
      <c r="C4" s="367"/>
      <c r="D4" s="367"/>
      <c r="E4" s="367"/>
      <c r="F4" s="368"/>
      <c r="I4" s="2" t="str">
        <f>IF(COUNTA(E6:E10)&gt;4,"OK","不足")</f>
        <v>不足</v>
      </c>
    </row>
    <row r="5" spans="1:9" ht="13.5" thickBot="1">
      <c r="A5" s="71"/>
      <c r="B5" s="72" t="s">
        <v>217</v>
      </c>
      <c r="C5" s="52"/>
      <c r="D5" s="52"/>
      <c r="E5" s="155"/>
      <c r="F5" s="97"/>
    </row>
    <row r="6" spans="1:9" ht="13.5" thickTop="1">
      <c r="A6" s="59"/>
      <c r="B6" s="50" t="s">
        <v>37</v>
      </c>
      <c r="C6" s="47" t="s">
        <v>159</v>
      </c>
      <c r="D6" s="371" t="s">
        <v>197</v>
      </c>
      <c r="E6" s="83"/>
      <c r="F6" s="98" t="s">
        <v>181</v>
      </c>
    </row>
    <row r="7" spans="1:9">
      <c r="A7" s="59"/>
      <c r="B7" s="50" t="s">
        <v>40</v>
      </c>
      <c r="C7" s="47" t="s">
        <v>159</v>
      </c>
      <c r="D7" s="372"/>
      <c r="E7" s="58"/>
      <c r="F7" s="98" t="s">
        <v>254</v>
      </c>
    </row>
    <row r="8" spans="1:9">
      <c r="A8" s="59"/>
      <c r="B8" s="50" t="s">
        <v>38</v>
      </c>
      <c r="C8" s="47" t="s">
        <v>159</v>
      </c>
      <c r="D8" s="372"/>
      <c r="E8" s="58"/>
      <c r="F8" s="98" t="s">
        <v>41</v>
      </c>
    </row>
    <row r="9" spans="1:9">
      <c r="A9" s="59"/>
      <c r="B9" s="73" t="s">
        <v>39</v>
      </c>
      <c r="C9" s="74" t="s">
        <v>159</v>
      </c>
      <c r="D9" s="373"/>
      <c r="E9" s="84"/>
      <c r="F9" s="99" t="s">
        <v>249</v>
      </c>
    </row>
    <row r="10" spans="1:9" ht="26">
      <c r="A10" s="71"/>
      <c r="B10" s="82" t="s">
        <v>180</v>
      </c>
      <c r="C10" s="74" t="s">
        <v>26</v>
      </c>
      <c r="D10" s="75" t="s">
        <v>198</v>
      </c>
      <c r="E10" s="84"/>
      <c r="F10" s="99" t="s">
        <v>183</v>
      </c>
    </row>
    <row r="11" spans="1:9">
      <c r="A11" s="71"/>
      <c r="B11" s="45" t="s">
        <v>195</v>
      </c>
      <c r="C11" s="74" t="s">
        <v>26</v>
      </c>
      <c r="D11" s="371" t="s">
        <v>252</v>
      </c>
      <c r="E11" s="58"/>
      <c r="F11" s="98" t="s">
        <v>250</v>
      </c>
    </row>
    <row r="12" spans="1:9">
      <c r="A12" s="71"/>
      <c r="B12" s="45" t="s">
        <v>199</v>
      </c>
      <c r="C12" s="74" t="s">
        <v>26</v>
      </c>
      <c r="D12" s="372"/>
      <c r="E12" s="84"/>
      <c r="F12" s="98" t="s">
        <v>196</v>
      </c>
    </row>
    <row r="13" spans="1:9" ht="26.5" thickBot="1">
      <c r="A13" s="86"/>
      <c r="B13" s="45" t="s">
        <v>200</v>
      </c>
      <c r="C13" s="47" t="s">
        <v>26</v>
      </c>
      <c r="D13" s="373"/>
      <c r="E13" s="95"/>
      <c r="F13" s="100" t="s">
        <v>251</v>
      </c>
    </row>
    <row r="14" spans="1:9" s="70" customFormat="1" ht="17" thickTop="1">
      <c r="A14" s="87"/>
      <c r="B14" s="369" t="s">
        <v>225</v>
      </c>
      <c r="C14" s="369"/>
      <c r="D14" s="369"/>
      <c r="E14" s="369"/>
      <c r="F14" s="370"/>
      <c r="I14" s="2" t="str">
        <f>IF(COUNTA(E19:E25)&gt;4,"OK","不足")</f>
        <v>不足</v>
      </c>
    </row>
    <row r="15" spans="1:9" ht="13.5" thickBot="1">
      <c r="A15" s="88"/>
      <c r="B15" s="89" t="s">
        <v>224</v>
      </c>
      <c r="C15" s="90"/>
      <c r="D15" s="90"/>
      <c r="E15" s="91"/>
      <c r="F15" s="101"/>
    </row>
    <row r="16" spans="1:9" s="1" customFormat="1" ht="74.5" customHeight="1" thickTop="1">
      <c r="A16" s="92"/>
      <c r="B16" s="45" t="s">
        <v>227</v>
      </c>
      <c r="C16" s="47" t="s">
        <v>26</v>
      </c>
      <c r="D16" s="50" t="s">
        <v>368</v>
      </c>
      <c r="E16" s="159" t="s">
        <v>230</v>
      </c>
      <c r="F16" s="102" t="s">
        <v>229</v>
      </c>
    </row>
    <row r="17" spans="1:9" s="1" customFormat="1" ht="39">
      <c r="A17" s="92"/>
      <c r="B17" s="45" t="s">
        <v>245</v>
      </c>
      <c r="C17" s="47" t="str">
        <f>IF(E16="希望しない","不要","必須")</f>
        <v>不要</v>
      </c>
      <c r="D17" s="50" t="s">
        <v>247</v>
      </c>
      <c r="E17" s="157"/>
      <c r="F17" s="102" t="s">
        <v>255</v>
      </c>
    </row>
    <row r="18" spans="1:9" s="1" customFormat="1" ht="39">
      <c r="A18" s="92"/>
      <c r="B18" s="45" t="s">
        <v>246</v>
      </c>
      <c r="C18" s="47" t="str">
        <f>IF(E16="希望しない","不要","必須")</f>
        <v>不要</v>
      </c>
      <c r="D18" s="50" t="s">
        <v>248</v>
      </c>
      <c r="E18" s="157"/>
      <c r="F18" s="102" t="s">
        <v>253</v>
      </c>
    </row>
    <row r="19" spans="1:9" s="1" customFormat="1" ht="26">
      <c r="A19" s="93"/>
      <c r="B19" s="50" t="s">
        <v>231</v>
      </c>
      <c r="C19" s="47" t="s">
        <v>26</v>
      </c>
      <c r="D19" s="50" t="s">
        <v>232</v>
      </c>
      <c r="E19" s="156"/>
      <c r="F19" s="102" t="s">
        <v>234</v>
      </c>
    </row>
    <row r="20" spans="1:9" s="1" customFormat="1" ht="39">
      <c r="A20" s="93"/>
      <c r="B20" s="50" t="s">
        <v>233</v>
      </c>
      <c r="C20" s="47" t="s">
        <v>26</v>
      </c>
      <c r="D20" s="50" t="s">
        <v>306</v>
      </c>
      <c r="E20" s="156"/>
      <c r="F20" s="102" t="s">
        <v>235</v>
      </c>
    </row>
    <row r="21" spans="1:9" s="1" customFormat="1" ht="40.5" customHeight="1">
      <c r="A21" s="93"/>
      <c r="B21" s="50" t="s">
        <v>307</v>
      </c>
      <c r="C21" s="47" t="s">
        <v>26</v>
      </c>
      <c r="D21" s="50" t="s">
        <v>369</v>
      </c>
      <c r="E21" s="161"/>
      <c r="F21" s="102" t="s">
        <v>237</v>
      </c>
    </row>
    <row r="22" spans="1:9" s="1" customFormat="1" ht="84" customHeight="1">
      <c r="A22" s="93"/>
      <c r="B22" s="50" t="s">
        <v>239</v>
      </c>
      <c r="C22" s="47" t="s">
        <v>26</v>
      </c>
      <c r="D22" s="50" t="s">
        <v>242</v>
      </c>
      <c r="E22" s="156"/>
      <c r="F22" s="102">
        <v>1234567</v>
      </c>
    </row>
    <row r="23" spans="1:9" s="1" customFormat="1" ht="39">
      <c r="A23" s="93"/>
      <c r="B23" s="50" t="s">
        <v>240</v>
      </c>
      <c r="C23" s="47" t="s">
        <v>26</v>
      </c>
      <c r="D23" s="50" t="s">
        <v>244</v>
      </c>
      <c r="E23" s="156"/>
      <c r="F23" s="102" t="s">
        <v>256</v>
      </c>
    </row>
    <row r="24" spans="1:9" s="1" customFormat="1" ht="26.5" thickBot="1">
      <c r="A24" s="94"/>
      <c r="B24" s="50" t="s">
        <v>241</v>
      </c>
      <c r="C24" s="47" t="s">
        <v>26</v>
      </c>
      <c r="D24" s="50" t="s">
        <v>243</v>
      </c>
      <c r="E24" s="158"/>
      <c r="F24" s="102" t="s">
        <v>181</v>
      </c>
    </row>
    <row r="25" spans="1:9" s="70" customFormat="1" ht="17" thickTop="1">
      <c r="A25" s="85"/>
      <c r="B25" s="374" t="s">
        <v>173</v>
      </c>
      <c r="C25" s="374"/>
      <c r="D25" s="374"/>
      <c r="E25" s="374"/>
      <c r="F25" s="375"/>
      <c r="I25" s="2" t="str">
        <f>IF(COUNTA(E29:E33)&gt;4,"OK","不足")</f>
        <v>不足</v>
      </c>
    </row>
    <row r="26" spans="1:9" ht="13.5" thickBot="1">
      <c r="A26" s="64"/>
      <c r="B26" s="363" t="s">
        <v>175</v>
      </c>
      <c r="C26" s="363"/>
      <c r="D26" s="363"/>
      <c r="E26" s="363"/>
      <c r="F26" s="364"/>
    </row>
    <row r="27" spans="1:9" s="1" customFormat="1" ht="50.5" customHeight="1" thickTop="1">
      <c r="A27" s="77"/>
      <c r="B27" s="50" t="s">
        <v>42</v>
      </c>
      <c r="C27" s="47" t="s">
        <v>159</v>
      </c>
      <c r="D27" s="49" t="s">
        <v>370</v>
      </c>
      <c r="E27" s="311"/>
      <c r="F27" s="102" t="s">
        <v>388</v>
      </c>
      <c r="H27" s="2" t="str">
        <f>IF(E27="工事現場の支援及び人材確保に資する事業","バックオフィス_種類",IF(E27="工事現場の生産性向上に資するための設備等を導入する事業","設備等導入_種類","ERROR"))</f>
        <v>ERROR</v>
      </c>
    </row>
    <row r="28" spans="1:9" s="1" customFormat="1" ht="39">
      <c r="A28" s="77"/>
      <c r="B28" s="50" t="s">
        <v>10</v>
      </c>
      <c r="C28" s="47" t="s">
        <v>159</v>
      </c>
      <c r="D28" s="49" t="s">
        <v>163</v>
      </c>
      <c r="E28" s="61"/>
      <c r="F28" s="103">
        <v>46204</v>
      </c>
    </row>
    <row r="29" spans="1:9" s="1" customFormat="1" ht="58.5" customHeight="1">
      <c r="A29" s="77"/>
      <c r="B29" s="50" t="s">
        <v>27</v>
      </c>
      <c r="C29" s="47" t="s">
        <v>159</v>
      </c>
      <c r="D29" s="49" t="s">
        <v>371</v>
      </c>
      <c r="E29" s="160"/>
      <c r="F29" s="103" t="s">
        <v>46</v>
      </c>
    </row>
    <row r="30" spans="1:9" s="1" customFormat="1" ht="39">
      <c r="A30" s="77"/>
      <c r="B30" s="50" t="s">
        <v>11</v>
      </c>
      <c r="C30" s="47" t="str">
        <f>IF(E29="事前着手しない","不要","必須")</f>
        <v>必須</v>
      </c>
      <c r="D30" s="49" t="s">
        <v>223</v>
      </c>
      <c r="E30" s="61"/>
      <c r="F30" s="103">
        <v>46143</v>
      </c>
    </row>
    <row r="31" spans="1:9" s="1" customFormat="1" ht="39">
      <c r="A31" s="77"/>
      <c r="B31" s="50" t="s">
        <v>12</v>
      </c>
      <c r="C31" s="47" t="str">
        <f>IF(E29="事前着手しない","不要","必須")</f>
        <v>必須</v>
      </c>
      <c r="D31" s="49" t="s">
        <v>164</v>
      </c>
      <c r="E31" s="61"/>
      <c r="F31" s="103" t="s">
        <v>171</v>
      </c>
    </row>
    <row r="32" spans="1:9" s="1" customFormat="1" ht="39">
      <c r="A32" s="77"/>
      <c r="B32" s="50" t="s">
        <v>127</v>
      </c>
      <c r="C32" s="47" t="s">
        <v>159</v>
      </c>
      <c r="D32" s="49" t="s">
        <v>165</v>
      </c>
      <c r="E32" s="56"/>
      <c r="F32" s="102" t="s">
        <v>60</v>
      </c>
    </row>
    <row r="33" spans="1:9" s="1" customFormat="1" ht="99.65" customHeight="1">
      <c r="A33" s="77"/>
      <c r="B33" s="73" t="s">
        <v>88</v>
      </c>
      <c r="C33" s="74" t="str">
        <f>IF(E27="バックオフィス業務のDXに係る事業","不要","必須")</f>
        <v>必須</v>
      </c>
      <c r="D33" s="75" t="s">
        <v>372</v>
      </c>
      <c r="E33" s="258"/>
      <c r="F33" s="104" t="s">
        <v>375</v>
      </c>
      <c r="H33" s="1" t="s">
        <v>425</v>
      </c>
      <c r="I33" s="1" t="s">
        <v>374</v>
      </c>
    </row>
    <row r="34" spans="1:9" s="1" customFormat="1" ht="44.5" customHeight="1" thickBot="1">
      <c r="A34" s="257"/>
      <c r="B34" s="45" t="s">
        <v>437</v>
      </c>
      <c r="C34" s="47" t="str">
        <f>IF(E28="バックオフィス業務のDXに係る事業","不要","必須")</f>
        <v>必須</v>
      </c>
      <c r="D34" s="49" t="s">
        <v>438</v>
      </c>
      <c r="E34" s="289" t="str">
        <f>IF(COUNTA(第2号様式別紙３_事業計画書!D10:D21)&gt;0,"入力済み","入力されていません")</f>
        <v>入力されていません</v>
      </c>
      <c r="F34" s="102" t="s">
        <v>435</v>
      </c>
    </row>
    <row r="35" spans="1:9" s="1" customFormat="1" ht="13.5" thickTop="1">
      <c r="A35" s="110"/>
      <c r="B35" s="110"/>
      <c r="C35" s="110"/>
      <c r="D35" s="110"/>
      <c r="F35" s="111"/>
    </row>
    <row r="36" spans="1:9" s="1" customFormat="1">
      <c r="F36" s="144"/>
    </row>
    <row r="37" spans="1:9" ht="16.5">
      <c r="A37" s="137" t="s">
        <v>264</v>
      </c>
    </row>
    <row r="38" spans="1:9" s="48" customFormat="1">
      <c r="A38" s="349" t="s">
        <v>257</v>
      </c>
      <c r="B38" s="350"/>
      <c r="C38" s="46" t="s">
        <v>160</v>
      </c>
      <c r="D38" s="47" t="s">
        <v>158</v>
      </c>
      <c r="E38" s="47" t="s">
        <v>161</v>
      </c>
      <c r="F38" s="96" t="s">
        <v>126</v>
      </c>
      <c r="H38" s="48" t="s">
        <v>188</v>
      </c>
      <c r="I38" s="48" t="s">
        <v>189</v>
      </c>
    </row>
    <row r="39" spans="1:9" s="70" customFormat="1" ht="16.5">
      <c r="A39" s="219"/>
      <c r="B39" s="76" t="s">
        <v>174</v>
      </c>
      <c r="C39" s="76"/>
      <c r="D39" s="76"/>
      <c r="E39" s="76"/>
      <c r="F39" s="105"/>
      <c r="I39" s="2" t="str">
        <f>IF(COUNTA(E41:E43)&gt;2,"OK","不足")</f>
        <v>不足</v>
      </c>
    </row>
    <row r="40" spans="1:9" ht="13.5" thickBot="1">
      <c r="A40" s="218"/>
      <c r="B40" s="66" t="s">
        <v>216</v>
      </c>
      <c r="C40" s="65"/>
      <c r="D40" s="65"/>
      <c r="E40" s="60"/>
      <c r="F40" s="106"/>
    </row>
    <row r="41" spans="1:9" ht="26.5" thickTop="1">
      <c r="A41" s="218"/>
      <c r="B41" s="45" t="s">
        <v>128</v>
      </c>
      <c r="C41" s="47" t="s">
        <v>159</v>
      </c>
      <c r="D41" s="49" t="s">
        <v>141</v>
      </c>
      <c r="E41" s="55"/>
      <c r="F41" s="107">
        <v>46313</v>
      </c>
    </row>
    <row r="42" spans="1:9" ht="65">
      <c r="A42" s="218"/>
      <c r="B42" s="45" t="s">
        <v>130</v>
      </c>
      <c r="C42" s="47" t="s">
        <v>159</v>
      </c>
      <c r="D42" s="49" t="s">
        <v>431</v>
      </c>
      <c r="E42" s="58"/>
      <c r="F42" s="98">
        <v>555</v>
      </c>
    </row>
    <row r="43" spans="1:9" ht="42.65" customHeight="1" thickBot="1">
      <c r="A43" s="220"/>
      <c r="B43" s="45" t="s">
        <v>129</v>
      </c>
      <c r="C43" s="47" t="s">
        <v>159</v>
      </c>
      <c r="D43" s="49" t="s">
        <v>172</v>
      </c>
      <c r="E43" s="309"/>
      <c r="F43" s="108">
        <v>2500000</v>
      </c>
    </row>
    <row r="44" spans="1:9" ht="13.5" thickTop="1">
      <c r="B44" s="2"/>
      <c r="C44" s="2"/>
      <c r="D44" s="2"/>
      <c r="E44" s="2"/>
      <c r="F44" s="2"/>
    </row>
    <row r="45" spans="1:9">
      <c r="B45" s="2"/>
      <c r="C45" s="2"/>
      <c r="D45" s="2"/>
      <c r="E45" s="2"/>
      <c r="F45" s="2"/>
    </row>
    <row r="46" spans="1:9" ht="16.5">
      <c r="A46" s="137" t="s">
        <v>265</v>
      </c>
    </row>
    <row r="47" spans="1:9" s="48" customFormat="1">
      <c r="A47" s="349" t="s">
        <v>257</v>
      </c>
      <c r="B47" s="350"/>
      <c r="C47" s="46" t="s">
        <v>160</v>
      </c>
      <c r="D47" s="47" t="s">
        <v>158</v>
      </c>
      <c r="E47" s="47" t="s">
        <v>161</v>
      </c>
      <c r="F47" s="96" t="s">
        <v>126</v>
      </c>
      <c r="H47" s="48" t="s">
        <v>188</v>
      </c>
      <c r="I47" s="48" t="s">
        <v>189</v>
      </c>
    </row>
    <row r="48" spans="1:9" ht="16.5">
      <c r="A48" s="51"/>
      <c r="B48" s="365" t="s">
        <v>185</v>
      </c>
      <c r="C48" s="365"/>
      <c r="D48" s="365"/>
      <c r="E48" s="365"/>
      <c r="F48" s="366"/>
      <c r="I48" s="2" t="str">
        <f>IF(COUNTA(E50:E52)&gt;2,"OK","不足")</f>
        <v>不足</v>
      </c>
    </row>
    <row r="49" spans="1:9" ht="13.5" thickBot="1">
      <c r="A49" s="67"/>
      <c r="B49" s="355" t="s">
        <v>176</v>
      </c>
      <c r="C49" s="355"/>
      <c r="D49" s="355"/>
      <c r="E49" s="355"/>
      <c r="F49" s="356"/>
    </row>
    <row r="50" spans="1:9" s="1" customFormat="1" ht="39.5" thickTop="1">
      <c r="A50" s="78"/>
      <c r="B50" s="45" t="s">
        <v>309</v>
      </c>
      <c r="C50" s="47" t="s">
        <v>159</v>
      </c>
      <c r="D50" s="49" t="s">
        <v>162</v>
      </c>
      <c r="E50" s="79"/>
      <c r="F50" s="103">
        <v>46357</v>
      </c>
    </row>
    <row r="51" spans="1:9" s="1" customFormat="1" ht="52">
      <c r="A51" s="78"/>
      <c r="B51" s="45" t="s">
        <v>135</v>
      </c>
      <c r="C51" s="47" t="s">
        <v>159</v>
      </c>
      <c r="D51" s="49" t="s">
        <v>191</v>
      </c>
      <c r="E51" s="56"/>
      <c r="F51" s="102" t="s">
        <v>193</v>
      </c>
    </row>
    <row r="52" spans="1:9" s="1" customFormat="1" ht="44.15" customHeight="1" thickBot="1">
      <c r="A52" s="80"/>
      <c r="B52" s="45" t="s">
        <v>136</v>
      </c>
      <c r="C52" s="47" t="s">
        <v>159</v>
      </c>
      <c r="D52" s="49" t="s">
        <v>192</v>
      </c>
      <c r="E52" s="57"/>
      <c r="F52" s="103" t="s">
        <v>137</v>
      </c>
    </row>
    <row r="53" spans="1:9" ht="17" thickTop="1">
      <c r="A53" s="54"/>
      <c r="B53" s="357" t="s">
        <v>186</v>
      </c>
      <c r="C53" s="357"/>
      <c r="D53" s="357"/>
      <c r="E53" s="357"/>
      <c r="F53" s="358"/>
      <c r="I53" s="2" t="e">
        <f>IF(#REF!="設備等導入_中止",IF(COUNTA(E55:E56)&gt;2,"OK","不足"),IF(COUNTA(E55:E56)&gt;3,"OK","不足"))</f>
        <v>#REF!</v>
      </c>
    </row>
    <row r="54" spans="1:9" ht="13.5" thickBot="1">
      <c r="A54" s="68"/>
      <c r="B54" s="359" t="s">
        <v>362</v>
      </c>
      <c r="C54" s="359"/>
      <c r="D54" s="359"/>
      <c r="E54" s="359"/>
      <c r="F54" s="360"/>
    </row>
    <row r="55" spans="1:9" s="1" customFormat="1" ht="39.5" thickTop="1">
      <c r="A55" s="81"/>
      <c r="B55" s="45" t="s">
        <v>134</v>
      </c>
      <c r="C55" s="47" t="s">
        <v>26</v>
      </c>
      <c r="D55" s="49" t="s">
        <v>162</v>
      </c>
      <c r="E55" s="79"/>
      <c r="F55" s="103">
        <v>46357</v>
      </c>
    </row>
    <row r="56" spans="1:9" s="1" customFormat="1" ht="39.5" thickBot="1">
      <c r="A56" s="53"/>
      <c r="B56" s="45" t="s">
        <v>150</v>
      </c>
      <c r="C56" s="47" t="s">
        <v>177</v>
      </c>
      <c r="D56" s="49" t="s">
        <v>178</v>
      </c>
      <c r="E56" s="289"/>
      <c r="F56" s="102" t="s">
        <v>218</v>
      </c>
    </row>
    <row r="57" spans="1:9" ht="13.5" thickTop="1"/>
    <row r="59" spans="1:9" ht="16.5">
      <c r="A59" s="137" t="s">
        <v>266</v>
      </c>
    </row>
    <row r="60" spans="1:9" s="48" customFormat="1">
      <c r="A60" s="349" t="s">
        <v>257</v>
      </c>
      <c r="B60" s="350"/>
      <c r="C60" s="46" t="s">
        <v>160</v>
      </c>
      <c r="D60" s="47" t="s">
        <v>158</v>
      </c>
      <c r="E60" s="47" t="s">
        <v>161</v>
      </c>
      <c r="F60" s="96" t="s">
        <v>126</v>
      </c>
      <c r="H60" s="48" t="s">
        <v>188</v>
      </c>
      <c r="I60" s="48" t="s">
        <v>189</v>
      </c>
    </row>
    <row r="61" spans="1:9" ht="16.5">
      <c r="A61" s="138"/>
      <c r="B61" s="351" t="s">
        <v>319</v>
      </c>
      <c r="C61" s="351"/>
      <c r="D61" s="351"/>
      <c r="E61" s="351"/>
      <c r="F61" s="352"/>
      <c r="I61" s="2" t="str">
        <f>IF(COUNTA(E63:E63)&gt;2,"OK","不足")</f>
        <v>不足</v>
      </c>
    </row>
    <row r="62" spans="1:9" ht="13.5" thickBot="1">
      <c r="A62" s="139"/>
      <c r="B62" s="353" t="s">
        <v>320</v>
      </c>
      <c r="C62" s="353"/>
      <c r="D62" s="353"/>
      <c r="E62" s="353"/>
      <c r="F62" s="354"/>
    </row>
    <row r="63" spans="1:9" s="1" customFormat="1" ht="40" thickTop="1" thickBot="1">
      <c r="A63" s="140"/>
      <c r="B63" s="45" t="s">
        <v>267</v>
      </c>
      <c r="C63" s="47" t="s">
        <v>26</v>
      </c>
      <c r="D63" s="49" t="s">
        <v>162</v>
      </c>
      <c r="E63" s="225"/>
      <c r="F63" s="103">
        <v>46437</v>
      </c>
    </row>
    <row r="64" spans="1:9" ht="13.5" thickTop="1"/>
  </sheetData>
  <mergeCells count="16">
    <mergeCell ref="A3:B3"/>
    <mergeCell ref="B26:F26"/>
    <mergeCell ref="B48:F48"/>
    <mergeCell ref="B4:F4"/>
    <mergeCell ref="B14:F14"/>
    <mergeCell ref="A38:B38"/>
    <mergeCell ref="A47:B47"/>
    <mergeCell ref="D11:D13"/>
    <mergeCell ref="D6:D9"/>
    <mergeCell ref="B25:F25"/>
    <mergeCell ref="A60:B60"/>
    <mergeCell ref="B61:F61"/>
    <mergeCell ref="B62:F62"/>
    <mergeCell ref="B49:F49"/>
    <mergeCell ref="B53:F53"/>
    <mergeCell ref="B54:F54"/>
  </mergeCells>
  <phoneticPr fontId="1"/>
  <conditionalFormatting sqref="B17:F18">
    <cfRule type="expression" dxfId="9" priority="4">
      <formula>$E$16="希望しない"</formula>
    </cfRule>
  </conditionalFormatting>
  <conditionalFormatting sqref="B30:F31">
    <cfRule type="expression" dxfId="8" priority="3">
      <formula>$E$29="事前着手しない"</formula>
    </cfRule>
  </conditionalFormatting>
  <conditionalFormatting sqref="B33:F33">
    <cfRule type="expression" dxfId="7" priority="2">
      <formula>$E$27="バックオフィスの生産性向上及び多様な担い手確保に資する事業"</formula>
    </cfRule>
  </conditionalFormatting>
  <conditionalFormatting sqref="E34">
    <cfRule type="expression" dxfId="6" priority="1">
      <formula>$E$34="入力されていません"</formula>
    </cfRule>
  </conditionalFormatting>
  <dataValidations count="2">
    <dataValidation type="list" allowBlank="1" showInputMessage="1" showErrorMessage="1" sqref="F33" xr:uid="{354069DF-D175-4662-B506-CDB6FEFDEE6C}">
      <formula1>INDIRECT($H$33)</formula1>
    </dataValidation>
    <dataValidation type="list" allowBlank="1" showInputMessage="1" showErrorMessage="1" sqref="E33" xr:uid="{8C866FFD-5EC8-4938-A77D-56720FDB87CD}">
      <formula1>$H$33:$I$33</formula1>
    </dataValidation>
  </dataValidations>
  <hyperlinks>
    <hyperlink ref="F13" r:id="rId1" xr:uid="{CC422E35-2D6C-4DD9-8C06-F534DD52471E}"/>
  </hyperlinks>
  <pageMargins left="0.7" right="0.7" top="0.75" bottom="0.75" header="0.3" footer="0.3"/>
  <pageSetup paperSize="9" scale="62" orientation="portrait" r:id="rId2"/>
  <rowBreaks count="1" manualBreakCount="1">
    <brk id="36" max="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8B53554B-E1FE-417A-9C91-E6CC0B4AA3B7}">
          <x14:formula1>
            <xm:f>リスト!$B$3:$B$4</xm:f>
          </x14:formula1>
          <xm:sqref>E29</xm:sqref>
        </x14:dataValidation>
        <x14:dataValidation type="list" allowBlank="1" showInputMessage="1" showErrorMessage="1" xr:uid="{B26F1483-51B8-458A-AFAD-0BC81DC1C513}">
          <x14:formula1>
            <xm:f>リスト!$A$3:$A$4</xm:f>
          </x14:formula1>
          <xm:sqref>E27</xm:sqref>
        </x14:dataValidation>
        <x14:dataValidation type="list" allowBlank="1" showInputMessage="1" showErrorMessage="1" xr:uid="{1D7079F4-D573-4598-816F-B5C0D90F7D7F}">
          <x14:formula1>
            <xm:f>リスト!$K$3:$K$4</xm:f>
          </x14:formula1>
          <xm:sqref>E10</xm:sqref>
        </x14:dataValidation>
        <x14:dataValidation type="list" allowBlank="1" showInputMessage="1" showErrorMessage="1" xr:uid="{15751045-F369-4009-889E-0C21A973A84C}">
          <x14:formula1>
            <xm:f>リスト!$L$3:$L$4</xm:f>
          </x14:formula1>
          <xm:sqref>E16</xm:sqref>
        </x14:dataValidation>
        <x14:dataValidation type="list" allowBlank="1" showInputMessage="1" showErrorMessage="1" xr:uid="{B3D82BB3-F681-4C97-A4FD-2A42615A39AF}">
          <x14:formula1>
            <xm:f>リスト!$M$3:$M$4</xm:f>
          </x14:formula1>
          <xm:sqref>E21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E4CD-A194-4F17-95B8-2B31AA9B1C90}">
  <sheetPr>
    <tabColor theme="1"/>
  </sheetPr>
  <dimension ref="A1:Y64"/>
  <sheetViews>
    <sheetView view="pageBreakPreview" zoomScale="85" zoomScaleNormal="100" zoomScaleSheetLayoutView="85" zoomScalePageLayoutView="70" workbookViewId="0">
      <selection activeCell="AV18" sqref="AV18"/>
    </sheetView>
  </sheetViews>
  <sheetFormatPr defaultColWidth="3.08203125" defaultRowHeight="17.149999999999999" customHeight="1"/>
  <cols>
    <col min="1" max="16384" width="3.08203125" style="4"/>
  </cols>
  <sheetData>
    <row r="1" spans="1:25" ht="17.149999999999999" customHeight="1">
      <c r="A1" s="545" t="s">
        <v>0</v>
      </c>
      <c r="B1" s="545"/>
      <c r="C1" s="545"/>
      <c r="D1" s="546" t="str">
        <f>"【"&amp;入力シート【基本情報】!E27&amp;"】"</f>
        <v>【】</v>
      </c>
      <c r="E1" s="546"/>
      <c r="F1" s="546"/>
      <c r="G1" s="546"/>
      <c r="H1" s="546"/>
      <c r="I1" s="546"/>
      <c r="J1" s="546"/>
      <c r="K1" s="546"/>
      <c r="L1" s="546"/>
      <c r="M1" s="546"/>
      <c r="N1" s="546"/>
      <c r="O1" s="546"/>
      <c r="P1" s="546"/>
      <c r="Q1" s="546"/>
      <c r="R1" s="546"/>
      <c r="S1" s="546"/>
      <c r="T1" s="546"/>
      <c r="U1" s="546"/>
      <c r="V1" s="546"/>
      <c r="W1" s="546"/>
      <c r="X1" s="546"/>
      <c r="Y1" s="546"/>
    </row>
    <row r="2" spans="1:25" ht="17.149999999999999" customHeight="1">
      <c r="A2" s="537" t="s">
        <v>334</v>
      </c>
      <c r="B2" s="537"/>
      <c r="C2" s="537"/>
      <c r="D2" s="537"/>
      <c r="E2" s="537"/>
      <c r="F2" s="537"/>
      <c r="G2" s="537"/>
      <c r="H2" s="537"/>
      <c r="I2" s="537"/>
      <c r="J2" s="537"/>
      <c r="K2" s="537"/>
      <c r="L2" s="537"/>
      <c r="M2" s="537"/>
      <c r="N2" s="537"/>
      <c r="O2" s="537"/>
      <c r="P2" s="537"/>
      <c r="Q2" s="537"/>
      <c r="R2" s="537"/>
      <c r="S2" s="537"/>
      <c r="T2" s="537"/>
      <c r="U2" s="537"/>
      <c r="V2" s="537"/>
      <c r="W2" s="537"/>
      <c r="X2" s="537"/>
      <c r="Y2" s="537"/>
    </row>
    <row r="3" spans="1:25" ht="17.149999999999999" customHeight="1">
      <c r="Q3" s="550" t="s">
        <v>328</v>
      </c>
      <c r="R3" s="550"/>
      <c r="S3" s="550"/>
      <c r="T3" s="550"/>
      <c r="U3" s="550"/>
      <c r="V3" s="550"/>
      <c r="W3" s="550"/>
      <c r="X3" s="550"/>
      <c r="Y3" s="550"/>
    </row>
    <row r="4" spans="1:25" ht="17.149999999999999"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17.149999999999999" customHeight="1">
      <c r="A5" s="4" t="s">
        <v>1</v>
      </c>
    </row>
    <row r="7" spans="1:25" ht="17.149999999999999" customHeight="1">
      <c r="H7" s="544" t="s">
        <v>2</v>
      </c>
      <c r="I7" s="544"/>
      <c r="J7" s="544"/>
      <c r="L7" s="551">
        <f>入力シート【基本情報】!E6</f>
        <v>0</v>
      </c>
      <c r="M7" s="551"/>
      <c r="N7" s="551"/>
      <c r="O7" s="551"/>
      <c r="P7" s="551"/>
      <c r="Q7" s="551"/>
      <c r="R7" s="551"/>
      <c r="S7" s="551"/>
      <c r="T7" s="551"/>
      <c r="U7" s="551"/>
      <c r="V7" s="551"/>
      <c r="W7" s="551"/>
      <c r="X7" s="551"/>
      <c r="Y7" s="551"/>
    </row>
    <row r="8" spans="1:25" ht="17.149999999999999" customHeight="1">
      <c r="L8" s="551">
        <f>入力シート【基本情報】!E7</f>
        <v>0</v>
      </c>
      <c r="M8" s="551"/>
      <c r="N8" s="551"/>
      <c r="O8" s="551"/>
      <c r="P8" s="551"/>
      <c r="Q8" s="551"/>
      <c r="R8" s="551"/>
      <c r="S8" s="551"/>
      <c r="T8" s="551"/>
      <c r="U8" s="551"/>
      <c r="V8" s="551"/>
      <c r="W8" s="551"/>
      <c r="X8" s="551"/>
      <c r="Y8" s="551"/>
    </row>
    <row r="9" spans="1:25" ht="17.149999999999999" customHeight="1">
      <c r="L9" s="551" t="str">
        <f>入力シート【基本情報】!E8&amp;"　"&amp;入力シート【基本情報】!E9</f>
        <v>　</v>
      </c>
      <c r="M9" s="551"/>
      <c r="N9" s="551"/>
      <c r="O9" s="551"/>
      <c r="P9" s="551"/>
      <c r="Q9" s="551"/>
      <c r="R9" s="551"/>
      <c r="S9" s="551"/>
      <c r="T9" s="551"/>
      <c r="U9" s="551"/>
      <c r="V9" s="551"/>
      <c r="W9" s="551"/>
      <c r="X9" s="551"/>
      <c r="Y9" s="551"/>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51" t="s">
        <v>397</v>
      </c>
      <c r="B12" s="551"/>
      <c r="C12" s="551"/>
      <c r="D12" s="551"/>
      <c r="E12" s="551"/>
      <c r="F12" s="551"/>
      <c r="G12" s="551"/>
      <c r="H12" s="551"/>
      <c r="I12" s="551"/>
      <c r="J12" s="551"/>
      <c r="K12" s="551"/>
      <c r="L12" s="551"/>
      <c r="M12" s="551"/>
      <c r="N12" s="551"/>
      <c r="O12" s="551"/>
      <c r="P12" s="551"/>
      <c r="Q12" s="551"/>
      <c r="R12" s="551"/>
      <c r="S12" s="551"/>
      <c r="T12" s="551"/>
      <c r="U12" s="551"/>
      <c r="V12" s="551"/>
      <c r="W12" s="551"/>
      <c r="X12" s="551"/>
      <c r="Y12" s="551"/>
    </row>
    <row r="13" spans="1:25" ht="17.149999999999999" customHeight="1">
      <c r="A13" s="551" t="s">
        <v>414</v>
      </c>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row>
    <row r="16" spans="1:25" ht="50.5" customHeight="1">
      <c r="A16" s="543"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のあった標題の事業に関し財産を処分したいので、令和８年度京都府建設業等人手不足対策支援事業補助金交付要領に基づき、下記のとおり承認を申請します。"</f>
        <v>　令和－１１８年１月０日付け京都府指令８指第号で交付決定のあった標題の事業に関し財産を処分したいので、令和８年度京都府建設業等人手不足対策支援事業補助金交付要領に基づき、下記のとおり承認を申請します。</v>
      </c>
      <c r="B16" s="543"/>
      <c r="C16" s="543"/>
      <c r="D16" s="543"/>
      <c r="E16" s="543"/>
      <c r="F16" s="543"/>
      <c r="G16" s="543"/>
      <c r="H16" s="543"/>
      <c r="I16" s="543"/>
      <c r="J16" s="543"/>
      <c r="K16" s="543"/>
      <c r="L16" s="543"/>
      <c r="M16" s="543"/>
      <c r="N16" s="543"/>
      <c r="O16" s="543"/>
      <c r="P16" s="543"/>
      <c r="Q16" s="543"/>
      <c r="R16" s="543"/>
      <c r="S16" s="543"/>
      <c r="T16" s="543"/>
      <c r="U16" s="543"/>
      <c r="V16" s="543"/>
      <c r="W16" s="543"/>
      <c r="X16" s="543"/>
      <c r="Y16" s="543"/>
    </row>
    <row r="19" spans="1:25" ht="18" customHeight="1">
      <c r="A19" s="542" t="s">
        <v>4</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5</v>
      </c>
      <c r="B21" s="223" t="s">
        <v>335</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row>
    <row r="22" spans="1:25" ht="18" customHeight="1">
      <c r="A22" s="7"/>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row>
    <row r="23" spans="1:25" ht="18" customHeight="1">
      <c r="A23" s="7"/>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row>
    <row r="24" spans="1:25" ht="18" customHeight="1">
      <c r="A24" s="7" t="s">
        <v>146</v>
      </c>
      <c r="B24" s="223" t="s">
        <v>336</v>
      </c>
      <c r="C24" s="223"/>
      <c r="D24" s="223"/>
      <c r="E24" s="223"/>
      <c r="F24" s="223"/>
      <c r="G24" s="223"/>
      <c r="H24" s="223"/>
      <c r="I24" s="223"/>
      <c r="J24" s="223"/>
      <c r="K24" s="223"/>
      <c r="L24" s="223"/>
      <c r="M24" s="223"/>
      <c r="N24" s="223"/>
      <c r="O24" s="223"/>
      <c r="P24" s="223"/>
      <c r="Q24" s="223"/>
      <c r="R24" s="223"/>
      <c r="S24" s="223"/>
      <c r="T24" s="223"/>
      <c r="U24" s="223"/>
      <c r="V24" s="223"/>
      <c r="W24" s="223"/>
      <c r="X24" s="223"/>
      <c r="Y24" s="223"/>
    </row>
    <row r="25" spans="1:25" ht="18" customHeight="1">
      <c r="A25" s="7"/>
      <c r="B25" s="555"/>
      <c r="C25" s="555"/>
      <c r="D25" s="555"/>
      <c r="E25" s="555"/>
      <c r="F25" s="555"/>
      <c r="G25" s="555"/>
      <c r="H25" s="555"/>
      <c r="I25" s="555"/>
      <c r="J25" s="555"/>
      <c r="K25" s="555"/>
      <c r="L25" s="555"/>
      <c r="M25" s="555"/>
      <c r="N25" s="555"/>
      <c r="O25" s="555"/>
      <c r="P25" s="555"/>
      <c r="Q25" s="555"/>
      <c r="R25" s="555"/>
      <c r="S25" s="555"/>
      <c r="T25" s="555"/>
      <c r="U25" s="555"/>
      <c r="V25" s="555"/>
      <c r="W25" s="555"/>
      <c r="X25" s="555"/>
      <c r="Y25" s="555"/>
    </row>
    <row r="26" spans="1:25" ht="18" customHeight="1">
      <c r="A26" s="7"/>
      <c r="B26" s="555"/>
      <c r="C26" s="555"/>
      <c r="D26" s="555"/>
      <c r="E26" s="555"/>
      <c r="F26" s="555"/>
      <c r="G26" s="555"/>
      <c r="H26" s="555"/>
      <c r="I26" s="555"/>
      <c r="J26" s="555"/>
      <c r="K26" s="555"/>
      <c r="L26" s="555"/>
      <c r="M26" s="555"/>
      <c r="N26" s="555"/>
      <c r="O26" s="555"/>
      <c r="P26" s="555"/>
      <c r="Q26" s="555"/>
      <c r="R26" s="555"/>
      <c r="S26" s="555"/>
      <c r="T26" s="555"/>
      <c r="U26" s="555"/>
      <c r="V26" s="555"/>
      <c r="W26" s="555"/>
      <c r="X26" s="555"/>
      <c r="Y26" s="555"/>
    </row>
    <row r="27" spans="1:25" ht="18" customHeight="1">
      <c r="A27" s="7" t="s">
        <v>147</v>
      </c>
      <c r="B27" s="223" t="s">
        <v>337</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row>
    <row r="28" spans="1:25" ht="18" customHeight="1">
      <c r="A28" s="7"/>
      <c r="B28" s="556"/>
      <c r="C28" s="556"/>
      <c r="D28" s="556"/>
      <c r="E28" s="556"/>
      <c r="F28" s="556"/>
      <c r="G28" s="556"/>
      <c r="H28" s="556"/>
      <c r="I28" s="556"/>
      <c r="J28" s="556"/>
      <c r="K28" s="556"/>
      <c r="L28" s="556"/>
      <c r="M28" s="556"/>
      <c r="N28" s="556"/>
      <c r="O28" s="556"/>
      <c r="P28" s="556"/>
      <c r="Q28" s="556"/>
      <c r="R28" s="556"/>
      <c r="S28" s="556"/>
      <c r="T28" s="556"/>
      <c r="U28" s="556"/>
      <c r="V28" s="556"/>
      <c r="W28" s="556"/>
      <c r="X28" s="556"/>
      <c r="Y28" s="556"/>
    </row>
    <row r="29" spans="1:25" ht="18" customHeight="1">
      <c r="A29" s="7"/>
      <c r="B29" s="556"/>
      <c r="C29" s="556"/>
      <c r="D29" s="556"/>
      <c r="E29" s="556"/>
      <c r="F29" s="556"/>
      <c r="G29" s="556"/>
      <c r="H29" s="556"/>
      <c r="I29" s="556"/>
      <c r="J29" s="556"/>
      <c r="K29" s="556"/>
      <c r="L29" s="556"/>
      <c r="M29" s="556"/>
      <c r="N29" s="556"/>
      <c r="O29" s="556"/>
      <c r="P29" s="556"/>
      <c r="Q29" s="556"/>
      <c r="R29" s="556"/>
      <c r="S29" s="556"/>
      <c r="T29" s="556"/>
      <c r="U29" s="556"/>
      <c r="V29" s="556"/>
      <c r="W29" s="556"/>
      <c r="X29" s="556"/>
      <c r="Y29" s="556"/>
    </row>
    <row r="30" spans="1:25" ht="18" customHeight="1">
      <c r="A30" s="7" t="s">
        <v>148</v>
      </c>
      <c r="B30" s="223" t="s">
        <v>338</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row>
    <row r="31" spans="1:25" ht="18" customHeight="1">
      <c r="A31" s="7"/>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row>
    <row r="32" spans="1:25" ht="18" customHeight="1">
      <c r="A32" s="7"/>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row>
    <row r="33" spans="1:25" ht="18" customHeight="1">
      <c r="A33" s="7"/>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row>
    <row r="34" spans="1:25" ht="18" customHeight="1">
      <c r="A34" s="7"/>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row>
    <row r="35" spans="1:25" ht="18" customHeight="1">
      <c r="A35" s="7"/>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ht="18" customHeight="1">
      <c r="A36" s="7"/>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row>
    <row r="37" spans="1:25" ht="18" customHeight="1">
      <c r="A37" s="7"/>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row>
    <row r="38" spans="1:25" ht="18" customHeight="1">
      <c r="A38" s="7"/>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row>
    <row r="39" spans="1:25" ht="17.149999999999999" customHeight="1">
      <c r="A39" s="7"/>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row>
    <row r="40" spans="1:25" ht="17.149999999999999" customHeight="1">
      <c r="A40" s="7"/>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row>
    <row r="41" spans="1:25" ht="17.149999999999999" customHeight="1">
      <c r="A41" s="7"/>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row>
    <row r="42" spans="1:25" ht="17.149999999999999" customHeight="1">
      <c r="A42" s="7"/>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row>
    <row r="43" spans="1:25" ht="17.149999999999999" customHeight="1">
      <c r="A43" s="7"/>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row>
    <row r="44" spans="1:25" ht="17.149999999999999" customHeight="1">
      <c r="A44" s="7"/>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row>
    <row r="45" spans="1:25" ht="17.149999999999999" customHeight="1">
      <c r="A45" s="7"/>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row>
    <row r="46" spans="1:25" ht="17.149999999999999" customHeight="1">
      <c r="A46" s="7"/>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row r="47" spans="1:25" ht="17.149999999999999" customHeight="1">
      <c r="A47" s="7"/>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row>
    <row r="48" spans="1:25" ht="17.149999999999999" customHeight="1">
      <c r="A48" s="7"/>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row>
    <row r="49" spans="1:25" ht="17.149999999999999" customHeight="1">
      <c r="A49" s="7"/>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row>
    <row r="50" spans="1:25" ht="17.149999999999999" customHeight="1">
      <c r="A50" s="7"/>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row>
    <row r="51" spans="1:25" ht="17.149999999999999" customHeight="1">
      <c r="A51" s="7"/>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row>
    <row r="52" spans="1:25" ht="17.149999999999999" customHeight="1">
      <c r="A52" s="7"/>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row>
    <row r="53" spans="1:25" ht="17.149999999999999" customHeight="1">
      <c r="A53" s="7"/>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row>
    <row r="54" spans="1:25" ht="17.149999999999999" customHeight="1">
      <c r="A54" s="7"/>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row>
    <row r="55" spans="1:25" ht="17.149999999999999" customHeight="1">
      <c r="A55" s="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row>
    <row r="56" spans="1:25" ht="17.149999999999999" customHeight="1">
      <c r="A56" s="7"/>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row>
    <row r="57" spans="1:25" ht="17.149999999999999" customHeight="1">
      <c r="A57" s="7"/>
      <c r="B57" s="223"/>
      <c r="C57" s="223"/>
      <c r="D57" s="223"/>
      <c r="E57" s="223"/>
      <c r="F57" s="223"/>
      <c r="G57" s="223"/>
      <c r="H57" s="223"/>
      <c r="I57" s="223"/>
      <c r="J57" s="223"/>
      <c r="K57" s="223"/>
      <c r="L57" s="223"/>
      <c r="M57" s="223"/>
      <c r="N57" s="223"/>
      <c r="O57" s="223"/>
      <c r="P57" s="223"/>
      <c r="Q57" s="223"/>
      <c r="R57" s="223"/>
      <c r="S57" s="223"/>
      <c r="T57" s="223"/>
      <c r="U57" s="223"/>
      <c r="V57" s="223"/>
      <c r="W57" s="223"/>
      <c r="X57" s="223"/>
      <c r="Y57" s="223"/>
    </row>
    <row r="58" spans="1:25" ht="17.149999999999999" customHeight="1">
      <c r="A58" s="7"/>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row>
    <row r="59" spans="1:25" ht="17.149999999999999" customHeight="1">
      <c r="A59" s="7"/>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row>
    <row r="60" spans="1:25" ht="17.149999999999999" customHeight="1">
      <c r="A60" s="7"/>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row>
    <row r="61" spans="1:25" ht="17.149999999999999" customHeight="1">
      <c r="A61" s="7"/>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row>
    <row r="62" spans="1:25" ht="17.149999999999999" customHeight="1">
      <c r="A62" s="7"/>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row>
    <row r="63" spans="1:25" ht="17.149999999999999" customHeight="1">
      <c r="A63" s="7"/>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Y63" s="223"/>
    </row>
    <row r="64" spans="1:25" ht="17.149999999999999" customHeight="1">
      <c r="A64" s="7"/>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row>
  </sheetData>
  <mergeCells count="17">
    <mergeCell ref="B22:Y23"/>
    <mergeCell ref="B25:Y26"/>
    <mergeCell ref="B28:Y29"/>
    <mergeCell ref="B31:Y32"/>
    <mergeCell ref="A12:Y12"/>
    <mergeCell ref="A13:Y13"/>
    <mergeCell ref="A16:Y16"/>
    <mergeCell ref="A19:Y19"/>
    <mergeCell ref="L9:Y9"/>
    <mergeCell ref="L8:Y8"/>
    <mergeCell ref="H7:J7"/>
    <mergeCell ref="A1:C1"/>
    <mergeCell ref="D1:Y1"/>
    <mergeCell ref="A2:Y2"/>
    <mergeCell ref="Q3:Y3"/>
    <mergeCell ref="A4:Y4"/>
    <mergeCell ref="L7:Y7"/>
  </mergeCells>
  <phoneticPr fontId="1"/>
  <pageMargins left="0.78740157480314965" right="0.59055118110236227" top="0.94488188976377963" bottom="0.9448818897637796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E906-1EF2-4EA9-8CC9-CD34A33E1968}">
  <sheetPr codeName="Sheet17"/>
  <dimension ref="A1:P13"/>
  <sheetViews>
    <sheetView workbookViewId="0">
      <selection activeCell="D9" sqref="D9"/>
    </sheetView>
  </sheetViews>
  <sheetFormatPr defaultRowHeight="18"/>
  <sheetData>
    <row r="1" spans="1:16">
      <c r="A1" t="s">
        <v>43</v>
      </c>
    </row>
    <row r="2" spans="1:16">
      <c r="A2" t="s">
        <v>44</v>
      </c>
      <c r="B2" t="s">
        <v>45</v>
      </c>
      <c r="C2" t="s">
        <v>190</v>
      </c>
      <c r="D2" t="s">
        <v>169</v>
      </c>
      <c r="E2" t="s">
        <v>94</v>
      </c>
      <c r="F2" t="s">
        <v>43</v>
      </c>
      <c r="G2" t="s">
        <v>123</v>
      </c>
      <c r="H2" t="s">
        <v>149</v>
      </c>
      <c r="I2" t="s">
        <v>154</v>
      </c>
      <c r="J2" t="s">
        <v>157</v>
      </c>
      <c r="K2" t="s">
        <v>182</v>
      </c>
      <c r="L2" t="s">
        <v>228</v>
      </c>
      <c r="M2" t="s">
        <v>236</v>
      </c>
      <c r="N2" t="s">
        <v>285</v>
      </c>
      <c r="O2" t="s">
        <v>285</v>
      </c>
      <c r="P2">
        <f>入力シート【申請内容】!E9</f>
        <v>0</v>
      </c>
    </row>
    <row r="3" spans="1:16">
      <c r="A3" t="s">
        <v>399</v>
      </c>
      <c r="B3" t="s">
        <v>46</v>
      </c>
      <c r="C3" t="s">
        <v>321</v>
      </c>
      <c r="D3" t="s">
        <v>419</v>
      </c>
      <c r="E3" t="s">
        <v>90</v>
      </c>
      <c r="F3" t="s">
        <v>85</v>
      </c>
      <c r="G3" t="s">
        <v>122</v>
      </c>
      <c r="H3" t="str">
        <f>'第２号様式別紙１ 所要額調書'!$B$10</f>
        <v xml:space="preserve">
</v>
      </c>
      <c r="I3" t="s">
        <v>156</v>
      </c>
      <c r="J3" t="s">
        <v>156</v>
      </c>
      <c r="K3" t="s">
        <v>183</v>
      </c>
      <c r="L3" t="s">
        <v>229</v>
      </c>
      <c r="M3" t="s">
        <v>237</v>
      </c>
      <c r="N3" t="s">
        <v>380</v>
      </c>
      <c r="O3" t="s">
        <v>380</v>
      </c>
      <c r="P3" t="str">
        <f>IF(入力シート【申請内容】!$F$6="申請する",入力シート【申請内容】!$F$9,"")</f>
        <v/>
      </c>
    </row>
    <row r="4" spans="1:16">
      <c r="A4" t="s">
        <v>388</v>
      </c>
      <c r="B4" t="s">
        <v>47</v>
      </c>
      <c r="C4" t="s">
        <v>322</v>
      </c>
      <c r="D4" t="s">
        <v>420</v>
      </c>
      <c r="E4" t="s">
        <v>91</v>
      </c>
      <c r="F4" t="s">
        <v>100</v>
      </c>
      <c r="H4" t="str">
        <f>IF(入力シート【申請内容】!$F$6="申請する",'第２号様式別紙１ 所要額調書'!B16,"")</f>
        <v/>
      </c>
      <c r="I4" t="s">
        <v>187</v>
      </c>
      <c r="K4" t="s">
        <v>184</v>
      </c>
      <c r="L4" t="s">
        <v>230</v>
      </c>
      <c r="M4" t="s">
        <v>238</v>
      </c>
      <c r="N4" t="s">
        <v>381</v>
      </c>
      <c r="O4" t="s">
        <v>381</v>
      </c>
      <c r="P4" t="str">
        <f>IF(入力シート【申請内容】!$G$6="申請する",入力シート【申請内容】!$G$9,"")</f>
        <v/>
      </c>
    </row>
    <row r="5" spans="1:16">
      <c r="C5" t="s">
        <v>323</v>
      </c>
      <c r="D5" t="s">
        <v>421</v>
      </c>
      <c r="E5" t="s">
        <v>92</v>
      </c>
      <c r="F5" t="s">
        <v>93</v>
      </c>
      <c r="H5" t="str">
        <f>IF(入力シート【申請内容】!$G$6="申請する",'第２号様式別紙１ 所要額調書'!D16,"")</f>
        <v/>
      </c>
      <c r="N5" t="s">
        <v>382</v>
      </c>
      <c r="O5" t="s">
        <v>382</v>
      </c>
      <c r="P5" t="str">
        <f>IF(入力シート【申請内容】!$H$6="申請する",入力シート【申請内容】!$H$9,"")</f>
        <v/>
      </c>
    </row>
    <row r="6" spans="1:16">
      <c r="C6" t="s">
        <v>374</v>
      </c>
      <c r="D6" t="s">
        <v>422</v>
      </c>
      <c r="E6" t="s">
        <v>120</v>
      </c>
      <c r="N6" t="s">
        <v>383</v>
      </c>
      <c r="O6" t="s">
        <v>383</v>
      </c>
    </row>
    <row r="7" spans="1:16">
      <c r="D7" t="s">
        <v>423</v>
      </c>
      <c r="E7" t="s">
        <v>93</v>
      </c>
      <c r="N7" t="s">
        <v>384</v>
      </c>
      <c r="O7" t="s">
        <v>384</v>
      </c>
    </row>
    <row r="8" spans="1:16">
      <c r="D8" t="s">
        <v>424</v>
      </c>
      <c r="N8" t="s">
        <v>385</v>
      </c>
      <c r="O8" t="s">
        <v>385</v>
      </c>
    </row>
    <row r="9" spans="1:16">
      <c r="N9" t="s">
        <v>386</v>
      </c>
      <c r="O9" t="s">
        <v>386</v>
      </c>
    </row>
    <row r="10" spans="1:16">
      <c r="N10" t="s">
        <v>387</v>
      </c>
      <c r="O10" t="s">
        <v>387</v>
      </c>
    </row>
    <row r="11" spans="1:16">
      <c r="N11" t="s">
        <v>401</v>
      </c>
      <c r="O11" t="s">
        <v>401</v>
      </c>
    </row>
    <row r="12" spans="1:16">
      <c r="N12" t="s">
        <v>402</v>
      </c>
      <c r="O12" t="s">
        <v>402</v>
      </c>
    </row>
    <row r="13" spans="1:16">
      <c r="N13" t="s">
        <v>403</v>
      </c>
      <c r="O13" t="s">
        <v>403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F64A-88A7-4F58-98B7-2BECA2B2455C}">
  <sheetPr codeName="Sheet4">
    <tabColor theme="8" tint="0.79998168889431442"/>
    <pageSetUpPr fitToPage="1"/>
  </sheetPr>
  <dimension ref="A1:M39"/>
  <sheetViews>
    <sheetView view="pageBreakPreview" zoomScaleNormal="85" zoomScaleSheetLayoutView="100" workbookViewId="0">
      <selection activeCell="O11" sqref="O11"/>
    </sheetView>
  </sheetViews>
  <sheetFormatPr defaultColWidth="8.58203125" defaultRowHeight="13"/>
  <cols>
    <col min="1" max="1" width="2.08203125" style="2" customWidth="1"/>
    <col min="2" max="2" width="15.08203125" style="1" customWidth="1"/>
    <col min="3" max="3" width="4.58203125" style="1" customWidth="1"/>
    <col min="4" max="4" width="22.58203125" style="1" customWidth="1"/>
    <col min="5" max="8" width="31.83203125" style="39" customWidth="1"/>
    <col min="9" max="9" width="31.83203125" style="109" customWidth="1"/>
    <col min="10" max="10" width="0" style="2" hidden="1" customWidth="1"/>
    <col min="11" max="11" width="16.08203125" style="2" hidden="1" customWidth="1"/>
    <col min="12" max="12" width="0" style="2" hidden="1" customWidth="1"/>
    <col min="13" max="13" width="9.08203125" style="2" hidden="1" customWidth="1"/>
    <col min="14" max="14" width="0" style="2" hidden="1" customWidth="1"/>
    <col min="15" max="16384" width="8.58203125" style="2"/>
  </cols>
  <sheetData>
    <row r="1" spans="1:13" ht="14">
      <c r="A1" s="221"/>
      <c r="K1" s="154">
        <v>45747</v>
      </c>
      <c r="L1" s="154">
        <v>45747</v>
      </c>
      <c r="M1" s="154">
        <v>45747</v>
      </c>
    </row>
    <row r="2" spans="1:13">
      <c r="K2" s="154">
        <v>46054</v>
      </c>
      <c r="L2" s="154">
        <v>46054</v>
      </c>
      <c r="M2" s="154">
        <v>46054</v>
      </c>
    </row>
    <row r="3" spans="1:13" ht="16.5">
      <c r="A3" s="131"/>
      <c r="B3" s="367" t="s">
        <v>173</v>
      </c>
      <c r="C3" s="367"/>
      <c r="D3" s="367"/>
      <c r="E3" s="367"/>
      <c r="F3" s="367"/>
      <c r="G3" s="367"/>
      <c r="H3" s="172"/>
      <c r="I3" s="214"/>
    </row>
    <row r="4" spans="1:13">
      <c r="A4" s="71"/>
      <c r="B4" s="132"/>
      <c r="C4" s="132"/>
      <c r="D4" s="132"/>
      <c r="E4" s="133"/>
      <c r="F4" s="217" t="str">
        <f>IF(K6="error","右詰めで記入すること！","")</f>
        <v/>
      </c>
      <c r="G4" s="133"/>
      <c r="H4" s="133"/>
      <c r="I4" s="146"/>
    </row>
    <row r="5" spans="1:13" ht="13.5" thickBot="1">
      <c r="A5" s="71"/>
      <c r="B5" s="45"/>
      <c r="C5" s="45"/>
      <c r="D5" s="45"/>
      <c r="E5" s="74" t="s">
        <v>311</v>
      </c>
      <c r="F5" s="74" t="s">
        <v>312</v>
      </c>
      <c r="G5" s="74" t="s">
        <v>313</v>
      </c>
      <c r="H5" s="74" t="s">
        <v>314</v>
      </c>
      <c r="I5" s="145" t="s">
        <v>126</v>
      </c>
    </row>
    <row r="6" spans="1:13" ht="59.15" customHeight="1" thickTop="1">
      <c r="A6" s="71"/>
      <c r="B6" s="45"/>
      <c r="C6" s="45" t="s">
        <v>26</v>
      </c>
      <c r="D6" s="49" t="s">
        <v>367</v>
      </c>
      <c r="E6" s="216" t="s">
        <v>121</v>
      </c>
      <c r="F6" s="162" t="s">
        <v>363</v>
      </c>
      <c r="G6" s="201" t="s">
        <v>363</v>
      </c>
      <c r="H6" s="163" t="s">
        <v>363</v>
      </c>
      <c r="I6" s="164" t="s">
        <v>121</v>
      </c>
      <c r="K6" s="2" t="str">
        <f>IF(F6="申請しない",IF(G6="申請しない",IF(H6="申請しない","","error"),"error"),IF(G6="申請しない",IF(H6="申請する","error",""),""))</f>
        <v/>
      </c>
    </row>
    <row r="7" spans="1:13" ht="26">
      <c r="A7" s="71"/>
      <c r="B7" s="45" t="s">
        <v>89</v>
      </c>
      <c r="C7" s="45" t="s">
        <v>159</v>
      </c>
      <c r="D7" s="49" t="s">
        <v>258</v>
      </c>
      <c r="E7" s="117"/>
      <c r="F7" s="45"/>
      <c r="G7" s="49"/>
      <c r="H7" s="118"/>
      <c r="I7" s="147" t="s">
        <v>90</v>
      </c>
      <c r="K7" s="1" t="s">
        <v>310</v>
      </c>
      <c r="L7" s="2">
        <f>SUMPRODUCT((E6:H6="申請する")*(E7:H7="被服"))</f>
        <v>0</v>
      </c>
    </row>
    <row r="8" spans="1:13" ht="26">
      <c r="A8" s="71"/>
      <c r="B8" s="45" t="s">
        <v>95</v>
      </c>
      <c r="C8" s="45" t="s">
        <v>159</v>
      </c>
      <c r="D8" s="49" t="s">
        <v>259</v>
      </c>
      <c r="E8" s="119"/>
      <c r="F8" s="112"/>
      <c r="G8" s="202"/>
      <c r="H8" s="120"/>
      <c r="I8" s="148" t="s">
        <v>97</v>
      </c>
    </row>
    <row r="9" spans="1:13" ht="39">
      <c r="A9" s="71"/>
      <c r="B9" s="45" t="s">
        <v>96</v>
      </c>
      <c r="C9" s="45" t="s">
        <v>159</v>
      </c>
      <c r="D9" s="49" t="s">
        <v>168</v>
      </c>
      <c r="E9" s="119"/>
      <c r="F9" s="112"/>
      <c r="G9" s="202"/>
      <c r="H9" s="120"/>
      <c r="I9" s="148" t="s">
        <v>326</v>
      </c>
    </row>
    <row r="10" spans="1:13" ht="93" customHeight="1">
      <c r="A10" s="71"/>
      <c r="B10" s="45" t="s">
        <v>86</v>
      </c>
      <c r="C10" s="45" t="s">
        <v>159</v>
      </c>
      <c r="D10" s="49" t="s">
        <v>260</v>
      </c>
      <c r="E10" s="121"/>
      <c r="F10" s="113"/>
      <c r="G10" s="203"/>
      <c r="H10" s="122"/>
      <c r="I10" s="149" t="s">
        <v>124</v>
      </c>
      <c r="K10" s="2" t="str">
        <f t="shared" ref="K10:M11" si="0">IF(E10="交付決定日","OK",IF(E10&gt;K$1,IF(E10&lt;K$2,"OK","期間外"),"期間外"))</f>
        <v>期間外</v>
      </c>
      <c r="L10" s="2" t="str">
        <f t="shared" si="0"/>
        <v>期間外</v>
      </c>
      <c r="M10" s="2" t="str">
        <f t="shared" si="0"/>
        <v>期間外</v>
      </c>
    </row>
    <row r="11" spans="1:13" ht="80.150000000000006" customHeight="1">
      <c r="A11" s="71"/>
      <c r="B11" s="45" t="s">
        <v>87</v>
      </c>
      <c r="C11" s="45" t="s">
        <v>159</v>
      </c>
      <c r="D11" s="49" t="s">
        <v>436</v>
      </c>
      <c r="E11" s="121"/>
      <c r="F11" s="113"/>
      <c r="G11" s="203"/>
      <c r="H11" s="122"/>
      <c r="I11" s="149">
        <v>46437</v>
      </c>
      <c r="K11" s="2" t="str">
        <f t="shared" si="0"/>
        <v>期間外</v>
      </c>
      <c r="L11" s="2" t="str">
        <f t="shared" si="0"/>
        <v>期間外</v>
      </c>
      <c r="M11" s="2" t="str">
        <f t="shared" si="0"/>
        <v>期間外</v>
      </c>
    </row>
    <row r="12" spans="1:13" ht="39">
      <c r="A12" s="71"/>
      <c r="B12" s="45" t="s">
        <v>170</v>
      </c>
      <c r="C12" s="45" t="s">
        <v>26</v>
      </c>
      <c r="D12" s="49" t="s">
        <v>166</v>
      </c>
      <c r="E12" s="119"/>
      <c r="F12" s="112"/>
      <c r="G12" s="202"/>
      <c r="H12" s="120"/>
      <c r="I12" s="148" t="s">
        <v>261</v>
      </c>
      <c r="K12" s="2" t="str">
        <f>IF(E12="","空欄","OK")</f>
        <v>空欄</v>
      </c>
      <c r="L12" s="2" t="str">
        <f>IF(F12="","空欄","OK")</f>
        <v>空欄</v>
      </c>
      <c r="M12" s="2" t="str">
        <f>IF(G12="","空欄","OK")</f>
        <v>空欄</v>
      </c>
    </row>
    <row r="13" spans="1:13" ht="61" customHeight="1">
      <c r="A13" s="71"/>
      <c r="B13" s="45" t="s">
        <v>99</v>
      </c>
      <c r="C13" s="45" t="s">
        <v>26</v>
      </c>
      <c r="D13" s="49" t="s">
        <v>366</v>
      </c>
      <c r="E13" s="165"/>
      <c r="F13" s="166"/>
      <c r="G13" s="204"/>
      <c r="H13" s="167"/>
      <c r="I13" s="168" t="s">
        <v>85</v>
      </c>
    </row>
    <row r="14" spans="1:13" s="1" customFormat="1" ht="85.5" customHeight="1">
      <c r="A14" s="71"/>
      <c r="B14" s="45" t="s">
        <v>101</v>
      </c>
      <c r="C14" s="45" t="s">
        <v>26</v>
      </c>
      <c r="D14" s="49" t="s">
        <v>268</v>
      </c>
      <c r="E14" s="123"/>
      <c r="F14" s="115"/>
      <c r="G14" s="205"/>
      <c r="H14" s="124"/>
      <c r="I14" s="150">
        <v>100000</v>
      </c>
    </row>
    <row r="15" spans="1:13" ht="52">
      <c r="A15" s="71"/>
      <c r="B15" s="45" t="s">
        <v>102</v>
      </c>
      <c r="C15" s="45" t="s">
        <v>26</v>
      </c>
      <c r="D15" s="49" t="s">
        <v>219</v>
      </c>
      <c r="E15" s="125"/>
      <c r="F15" s="116"/>
      <c r="G15" s="206"/>
      <c r="H15" s="126"/>
      <c r="I15" s="151">
        <v>500000</v>
      </c>
    </row>
    <row r="16" spans="1:13" ht="65">
      <c r="A16" s="71"/>
      <c r="B16" s="45" t="s">
        <v>104</v>
      </c>
      <c r="C16" s="45" t="s">
        <v>26</v>
      </c>
      <c r="D16" s="49" t="s">
        <v>220</v>
      </c>
      <c r="E16" s="119"/>
      <c r="F16" s="112"/>
      <c r="G16" s="202"/>
      <c r="H16" s="120"/>
      <c r="I16" s="148">
        <v>6</v>
      </c>
    </row>
    <row r="17" spans="1:11" ht="65">
      <c r="A17" s="71"/>
      <c r="B17" s="45" t="s">
        <v>103</v>
      </c>
      <c r="C17" s="45" t="s">
        <v>26</v>
      </c>
      <c r="D17" s="49" t="s">
        <v>221</v>
      </c>
      <c r="E17" s="125"/>
      <c r="F17" s="116"/>
      <c r="G17" s="206"/>
      <c r="H17" s="126"/>
      <c r="I17" s="151">
        <v>100000</v>
      </c>
    </row>
    <row r="18" spans="1:11" ht="39">
      <c r="A18" s="71"/>
      <c r="B18" s="45" t="s">
        <v>105</v>
      </c>
      <c r="C18" s="45" t="s">
        <v>26</v>
      </c>
      <c r="D18" s="49" t="s">
        <v>222</v>
      </c>
      <c r="E18" s="125">
        <f>E14+E15*E16+E17</f>
        <v>0</v>
      </c>
      <c r="F18" s="116">
        <f t="shared" ref="F18:H18" si="1">F14+F15*F16+F17</f>
        <v>0</v>
      </c>
      <c r="G18" s="206">
        <f t="shared" si="1"/>
        <v>0</v>
      </c>
      <c r="H18" s="126">
        <f t="shared" si="1"/>
        <v>0</v>
      </c>
      <c r="I18" s="151">
        <f t="shared" ref="I18" si="2">I14+I15*I16+I17</f>
        <v>3200000</v>
      </c>
    </row>
    <row r="19" spans="1:11" ht="78.5" thickBot="1">
      <c r="A19" s="86"/>
      <c r="B19" s="45" t="s">
        <v>167</v>
      </c>
      <c r="C19" s="45" t="s">
        <v>26</v>
      </c>
      <c r="D19" s="49" t="s">
        <v>315</v>
      </c>
      <c r="E19" s="127"/>
      <c r="F19" s="128"/>
      <c r="G19" s="207"/>
      <c r="H19" s="129"/>
      <c r="I19" s="152">
        <v>1000000</v>
      </c>
    </row>
    <row r="20" spans="1:11" ht="13.5" thickTop="1">
      <c r="B20" s="2"/>
      <c r="C20" s="2"/>
      <c r="D20" s="2"/>
      <c r="E20" s="2"/>
      <c r="F20" s="2"/>
      <c r="G20" s="2"/>
      <c r="H20" s="2"/>
      <c r="I20" s="153"/>
    </row>
    <row r="21" spans="1:11" ht="16.5">
      <c r="A21" s="51"/>
      <c r="B21" s="376" t="s">
        <v>364</v>
      </c>
      <c r="C21" s="376"/>
      <c r="D21" s="376"/>
      <c r="E21" s="376"/>
      <c r="F21" s="376"/>
      <c r="G21" s="376"/>
      <c r="H21" s="173"/>
      <c r="I21" s="208"/>
    </row>
    <row r="22" spans="1:11" ht="13.5" thickBot="1">
      <c r="A22" s="67"/>
      <c r="B22" s="130"/>
      <c r="C22" s="130"/>
      <c r="D22" s="130"/>
      <c r="E22" s="180"/>
      <c r="F22" s="180"/>
      <c r="G22" s="180"/>
      <c r="H22" s="180"/>
      <c r="I22" s="181"/>
    </row>
    <row r="23" spans="1:11" ht="13.5" thickTop="1">
      <c r="A23" s="135"/>
      <c r="B23" s="114" t="s">
        <v>144</v>
      </c>
      <c r="C23" s="114"/>
      <c r="D23" s="179"/>
      <c r="E23" s="182" t="s">
        <v>311</v>
      </c>
      <c r="F23" s="183" t="s">
        <v>312</v>
      </c>
      <c r="G23" s="209" t="s">
        <v>313</v>
      </c>
      <c r="H23" s="193" t="s">
        <v>314</v>
      </c>
      <c r="I23" s="213"/>
    </row>
    <row r="24" spans="1:11" ht="26">
      <c r="A24" s="135"/>
      <c r="B24" s="45" t="s">
        <v>95</v>
      </c>
      <c r="C24" s="45" t="s">
        <v>305</v>
      </c>
      <c r="D24" s="371" t="s">
        <v>316</v>
      </c>
      <c r="E24" s="117">
        <f>E8</f>
        <v>0</v>
      </c>
      <c r="F24" s="45">
        <f t="shared" ref="F24:H24" si="3">F8</f>
        <v>0</v>
      </c>
      <c r="G24" s="49">
        <f t="shared" si="3"/>
        <v>0</v>
      </c>
      <c r="H24" s="118">
        <f t="shared" si="3"/>
        <v>0</v>
      </c>
      <c r="I24" s="187" t="str">
        <f>I8</f>
        <v>自動追尾トータルステーション</v>
      </c>
    </row>
    <row r="25" spans="1:11" ht="26">
      <c r="A25" s="135"/>
      <c r="B25" s="45" t="s">
        <v>96</v>
      </c>
      <c r="C25" s="45" t="s">
        <v>305</v>
      </c>
      <c r="D25" s="373"/>
      <c r="E25" s="117">
        <f t="shared" ref="E25" si="4">E9</f>
        <v>0</v>
      </c>
      <c r="F25" s="45">
        <f t="shared" ref="F25:H25" si="5">F9</f>
        <v>0</v>
      </c>
      <c r="G25" s="49">
        <f t="shared" si="5"/>
        <v>0</v>
      </c>
      <c r="H25" s="118">
        <f t="shared" si="5"/>
        <v>0</v>
      </c>
      <c r="I25" s="187" t="s">
        <v>326</v>
      </c>
    </row>
    <row r="26" spans="1:11" ht="26">
      <c r="A26" s="135"/>
      <c r="B26" s="45" t="s">
        <v>86</v>
      </c>
      <c r="C26" s="45" t="s">
        <v>305</v>
      </c>
      <c r="D26" s="49" t="s">
        <v>300</v>
      </c>
      <c r="E26" s="121"/>
      <c r="F26" s="113"/>
      <c r="G26" s="203"/>
      <c r="H26" s="122"/>
      <c r="I26" s="188">
        <v>46327</v>
      </c>
      <c r="K26" s="285">
        <f>MIN(E26:H26)</f>
        <v>0</v>
      </c>
    </row>
    <row r="27" spans="1:11" ht="39">
      <c r="A27" s="135"/>
      <c r="B27" s="45" t="s">
        <v>125</v>
      </c>
      <c r="C27" s="45" t="s">
        <v>305</v>
      </c>
      <c r="D27" s="49" t="s">
        <v>301</v>
      </c>
      <c r="E27" s="121"/>
      <c r="F27" s="113"/>
      <c r="G27" s="203"/>
      <c r="H27" s="122"/>
      <c r="I27" s="188">
        <v>46437</v>
      </c>
      <c r="K27" s="285">
        <f>MAX(E27:H27)</f>
        <v>0</v>
      </c>
    </row>
    <row r="28" spans="1:11" ht="13" customHeight="1">
      <c r="A28" s="135"/>
      <c r="B28" s="45" t="s">
        <v>98</v>
      </c>
      <c r="C28" s="45" t="s">
        <v>305</v>
      </c>
      <c r="D28" s="377" t="s">
        <v>317</v>
      </c>
      <c r="E28" s="119">
        <f>E12</f>
        <v>0</v>
      </c>
      <c r="F28" s="112">
        <f t="shared" ref="F28:H28" si="6">F12</f>
        <v>0</v>
      </c>
      <c r="G28" s="202">
        <f t="shared" si="6"/>
        <v>0</v>
      </c>
      <c r="H28" s="120">
        <f t="shared" si="6"/>
        <v>0</v>
      </c>
      <c r="I28" s="189" t="str">
        <f t="shared" ref="I28" si="7">I12</f>
        <v>○○テクノ(株)</v>
      </c>
    </row>
    <row r="29" spans="1:11">
      <c r="A29" s="135"/>
      <c r="B29" s="45" t="s">
        <v>99</v>
      </c>
      <c r="C29" s="45" t="s">
        <v>305</v>
      </c>
      <c r="D29" s="372"/>
      <c r="E29" s="165">
        <f t="shared" ref="E29" si="8">E13</f>
        <v>0</v>
      </c>
      <c r="F29" s="166">
        <f t="shared" ref="F29:H29" si="9">F13</f>
        <v>0</v>
      </c>
      <c r="G29" s="204">
        <f t="shared" si="9"/>
        <v>0</v>
      </c>
      <c r="H29" s="167">
        <f t="shared" si="9"/>
        <v>0</v>
      </c>
      <c r="I29" s="189" t="s">
        <v>100</v>
      </c>
    </row>
    <row r="30" spans="1:11">
      <c r="A30" s="135"/>
      <c r="B30" s="45" t="s">
        <v>101</v>
      </c>
      <c r="C30" s="45" t="s">
        <v>305</v>
      </c>
      <c r="D30" s="372"/>
      <c r="E30" s="123">
        <f t="shared" ref="E30" si="10">E14</f>
        <v>0</v>
      </c>
      <c r="F30" s="115">
        <f t="shared" ref="F30:H30" si="11">F14</f>
        <v>0</v>
      </c>
      <c r="G30" s="205">
        <f t="shared" si="11"/>
        <v>0</v>
      </c>
      <c r="H30" s="124">
        <f t="shared" si="11"/>
        <v>0</v>
      </c>
      <c r="I30" s="190">
        <f>I14</f>
        <v>100000</v>
      </c>
    </row>
    <row r="31" spans="1:11">
      <c r="A31" s="135"/>
      <c r="B31" s="45" t="s">
        <v>102</v>
      </c>
      <c r="C31" s="45" t="s">
        <v>305</v>
      </c>
      <c r="D31" s="372"/>
      <c r="E31" s="125">
        <f t="shared" ref="E31" si="12">E15</f>
        <v>0</v>
      </c>
      <c r="F31" s="116">
        <f t="shared" ref="F31:H31" si="13">F15</f>
        <v>0</v>
      </c>
      <c r="G31" s="206">
        <f t="shared" si="13"/>
        <v>0</v>
      </c>
      <c r="H31" s="126">
        <f t="shared" si="13"/>
        <v>0</v>
      </c>
      <c r="I31" s="190">
        <f t="shared" ref="I31" si="14">I15</f>
        <v>500000</v>
      </c>
    </row>
    <row r="32" spans="1:11">
      <c r="A32" s="135"/>
      <c r="B32" s="45" t="s">
        <v>104</v>
      </c>
      <c r="C32" s="45" t="s">
        <v>305</v>
      </c>
      <c r="D32" s="372"/>
      <c r="E32" s="119">
        <f t="shared" ref="E32" si="15">E16</f>
        <v>0</v>
      </c>
      <c r="F32" s="112">
        <f t="shared" ref="F32:H32" si="16">F16</f>
        <v>0</v>
      </c>
      <c r="G32" s="202">
        <f t="shared" si="16"/>
        <v>0</v>
      </c>
      <c r="H32" s="120">
        <f t="shared" si="16"/>
        <v>0</v>
      </c>
      <c r="I32" s="191">
        <f t="shared" ref="I32" si="17">I16</f>
        <v>6</v>
      </c>
    </row>
    <row r="33" spans="1:9">
      <c r="A33" s="135"/>
      <c r="B33" s="45" t="s">
        <v>103</v>
      </c>
      <c r="C33" s="45" t="s">
        <v>305</v>
      </c>
      <c r="D33" s="372"/>
      <c r="E33" s="125">
        <f t="shared" ref="E33" si="18">E17</f>
        <v>0</v>
      </c>
      <c r="F33" s="116">
        <f t="shared" ref="F33:H33" si="19">F17</f>
        <v>0</v>
      </c>
      <c r="G33" s="206">
        <f t="shared" si="19"/>
        <v>0</v>
      </c>
      <c r="H33" s="126">
        <f t="shared" si="19"/>
        <v>0</v>
      </c>
      <c r="I33" s="189">
        <f t="shared" ref="I33" si="20">I17</f>
        <v>100000</v>
      </c>
    </row>
    <row r="34" spans="1:9" ht="39">
      <c r="A34" s="135"/>
      <c r="B34" s="45" t="s">
        <v>105</v>
      </c>
      <c r="C34" s="45" t="s">
        <v>302</v>
      </c>
      <c r="D34" s="372"/>
      <c r="E34" s="125">
        <f t="shared" ref="E34" si="21">E18</f>
        <v>0</v>
      </c>
      <c r="F34" s="116">
        <f t="shared" ref="F34:H34" si="22">F18</f>
        <v>0</v>
      </c>
      <c r="G34" s="206">
        <f t="shared" si="22"/>
        <v>0</v>
      </c>
      <c r="H34" s="126">
        <f t="shared" si="22"/>
        <v>0</v>
      </c>
      <c r="I34" s="191">
        <f t="shared" ref="I34" si="23">I18</f>
        <v>3200000</v>
      </c>
    </row>
    <row r="35" spans="1:9" ht="26">
      <c r="A35" s="135"/>
      <c r="B35" s="45" t="s">
        <v>106</v>
      </c>
      <c r="C35" s="45" t="s">
        <v>305</v>
      </c>
      <c r="D35" s="373"/>
      <c r="E35" s="125">
        <f t="shared" ref="E35" si="24">E19</f>
        <v>0</v>
      </c>
      <c r="F35" s="116">
        <f t="shared" ref="F35:H35" si="25">F19</f>
        <v>0</v>
      </c>
      <c r="G35" s="206">
        <f t="shared" si="25"/>
        <v>0</v>
      </c>
      <c r="H35" s="126">
        <f t="shared" si="25"/>
        <v>0</v>
      </c>
      <c r="I35" s="191">
        <f t="shared" ref="I35" si="26">I19</f>
        <v>1000000</v>
      </c>
    </row>
    <row r="36" spans="1:9" ht="26">
      <c r="A36" s="135"/>
      <c r="B36" s="45" t="s">
        <v>142</v>
      </c>
      <c r="C36" s="45" t="str">
        <f>IF(入力シート【基本情報】!$E$27="バックオフィス業務のDXに係る事業","不要","必須")</f>
        <v>必須</v>
      </c>
      <c r="D36" s="49" t="s">
        <v>303</v>
      </c>
      <c r="E36" s="196"/>
      <c r="F36" s="197"/>
      <c r="G36" s="210"/>
      <c r="H36" s="198"/>
      <c r="I36" s="188">
        <v>46428</v>
      </c>
    </row>
    <row r="37" spans="1:9" ht="52">
      <c r="A37" s="135"/>
      <c r="B37" s="45" t="s">
        <v>143</v>
      </c>
      <c r="C37" s="45" t="str">
        <f>IF(入力シート【基本情報】!$E$27="バックオフィス業務のDXに係る事業","不要","必須")</f>
        <v>必須</v>
      </c>
      <c r="D37" s="49" t="s">
        <v>304</v>
      </c>
      <c r="E37" s="184"/>
      <c r="F37" s="134"/>
      <c r="G37" s="211"/>
      <c r="H37" s="194"/>
      <c r="I37" s="192" t="s">
        <v>325</v>
      </c>
    </row>
    <row r="38" spans="1:9" ht="13.5" thickBot="1">
      <c r="A38" s="136"/>
      <c r="B38" s="45" t="s">
        <v>82</v>
      </c>
      <c r="C38" s="45" t="str">
        <f>IF(入力シート【基本情報】!$E$27="バックオフィス業務のDXに係る事業","不要","任意")</f>
        <v>任意</v>
      </c>
      <c r="D38" s="49"/>
      <c r="E38" s="185"/>
      <c r="F38" s="186"/>
      <c r="G38" s="212"/>
      <c r="H38" s="195"/>
      <c r="I38" s="215"/>
    </row>
    <row r="39" spans="1:9" ht="13.5" thickTop="1"/>
  </sheetData>
  <mergeCells count="4">
    <mergeCell ref="B3:G3"/>
    <mergeCell ref="B21:G21"/>
    <mergeCell ref="D24:D25"/>
    <mergeCell ref="D28:D35"/>
  </mergeCells>
  <phoneticPr fontId="1"/>
  <conditionalFormatting sqref="F7:I19">
    <cfRule type="expression" dxfId="4" priority="5">
      <formula>F$6="申請しない"</formula>
    </cfRule>
  </conditionalFormatting>
  <conditionalFormatting sqref="F23:I38">
    <cfRule type="expression" dxfId="3" priority="2">
      <formula>F$6="申請しない"</formula>
    </cfRule>
  </conditionalFormatting>
  <dataValidations count="1">
    <dataValidation type="list" allowBlank="1" showInputMessage="1" showErrorMessage="1" sqref="F6:I6" xr:uid="{5EFE24F2-983B-4AC4-B33F-155830CFD46E}">
      <formula1>"申請する,申請しない"</formula1>
    </dataValidation>
  </dataValidations>
  <pageMargins left="0.7" right="0.7" top="0.75" bottom="0.75" header="0.3" footer="0.3"/>
  <pageSetup paperSize="9" scale="5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98E41CBB-A4E8-4504-AC8A-758D251CB79F}">
            <xm:f>入力シート【基本情報】!$E$27="バックオフィス業務のDXに係る事業"</xm:f>
            <x14:dxf>
              <fill>
                <patternFill>
                  <bgColor theme="0" tint="-0.499984740745262"/>
                </patternFill>
              </fill>
            </x14:dxf>
          </x14:cfRule>
          <xm:sqref>B36:I38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B96C621-0FFE-4FF4-BF24-3C881DCAEE7D}">
          <x14:formula1>
            <xm:f>INDIRECT(入力シート【基本情報】!$H$27)</xm:f>
          </x14:formula1>
          <xm:sqref>F7:I7</xm:sqref>
        </x14:dataValidation>
        <x14:dataValidation type="list" allowBlank="1" showInputMessage="1" showErrorMessage="1" xr:uid="{4AEC6975-FFD7-46BA-9794-4D43A516A0EA}">
          <x14:formula1>
            <xm:f>リスト!$F$3:$F$5</xm:f>
          </x14:formula1>
          <xm:sqref>E13:I13 E29:I29</xm:sqref>
        </x14:dataValidation>
        <x14:dataValidation type="list" allowBlank="1" showInputMessage="1" showErrorMessage="1" xr:uid="{E31FF58D-BD0B-45F9-9C6F-3E4DF094875B}">
          <x14:formula1>
            <xm:f>リスト!$D$3:$D$8</xm:f>
          </x14:formula1>
          <xm:sqref>E7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362-4F11-44BE-8E11-5E2CEF108C2D}">
  <sheetPr codeName="Sheet6">
    <tabColor theme="9"/>
  </sheetPr>
  <dimension ref="A1:AD37"/>
  <sheetViews>
    <sheetView view="pageBreakPreview" zoomScale="85" zoomScaleNormal="100" zoomScaleSheetLayoutView="85" zoomScalePageLayoutView="70" workbookViewId="0">
      <selection activeCell="A16" sqref="A16:Y16"/>
    </sheetView>
  </sheetViews>
  <sheetFormatPr defaultColWidth="3.08203125" defaultRowHeight="17.149999999999999" customHeight="1"/>
  <cols>
    <col min="1" max="26" width="3.08203125" style="229"/>
    <col min="27" max="27" width="11" style="229" hidden="1" customWidth="1"/>
    <col min="28" max="28" width="10.08203125" style="229" hidden="1" customWidth="1"/>
    <col min="29" max="30" width="5.83203125" style="229" hidden="1" customWidth="1"/>
    <col min="31" max="34" width="0" style="229" hidden="1" customWidth="1"/>
    <col min="35" max="16384" width="3.08203125" style="229"/>
  </cols>
  <sheetData>
    <row r="1" spans="1:25" ht="17.149999999999999" customHeight="1">
      <c r="A1" s="316" t="s">
        <v>359</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5" ht="17.149999999999999" customHeight="1">
      <c r="A2" s="341" t="s">
        <v>0</v>
      </c>
      <c r="B2" s="341"/>
      <c r="C2" s="341"/>
      <c r="D2" s="378" t="str">
        <f>"【"&amp;入力シート【基本情報】!E27&amp;"】"</f>
        <v>【】</v>
      </c>
      <c r="E2" s="378"/>
      <c r="F2" s="378"/>
      <c r="G2" s="378"/>
      <c r="H2" s="378"/>
      <c r="I2" s="378"/>
      <c r="J2" s="378"/>
      <c r="K2" s="378"/>
      <c r="L2" s="378"/>
      <c r="M2" s="378"/>
      <c r="N2" s="378"/>
      <c r="O2" s="378"/>
      <c r="P2" s="378"/>
      <c r="Q2" s="378"/>
      <c r="R2" s="378"/>
      <c r="S2" s="378"/>
      <c r="T2" s="378"/>
      <c r="U2" s="378"/>
      <c r="V2" s="378"/>
      <c r="W2" s="378"/>
      <c r="X2" s="378"/>
      <c r="Y2" s="378"/>
    </row>
    <row r="3" spans="1:25" ht="17.149999999999999" customHeight="1">
      <c r="A3" s="317" t="s">
        <v>3</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7.149999999999999" customHeight="1">
      <c r="Q4" s="319"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19"/>
      <c r="S4" s="319"/>
      <c r="T4" s="319"/>
      <c r="U4" s="319"/>
      <c r="V4" s="319"/>
      <c r="W4" s="319"/>
      <c r="X4" s="319"/>
      <c r="Y4" s="319"/>
    </row>
    <row r="5" spans="1:25" ht="17.149999999999999" customHeight="1">
      <c r="A5" s="320" t="str">
        <f>IF(入力シート【基本情報】!E29="事前着手しない","事前着手を行わない場合、提出の必要はありません","")</f>
        <v/>
      </c>
      <c r="B5" s="320"/>
      <c r="C5" s="320"/>
      <c r="D5" s="320"/>
      <c r="E5" s="320"/>
      <c r="F5" s="320"/>
      <c r="G5" s="320"/>
      <c r="H5" s="320"/>
      <c r="I5" s="320"/>
      <c r="J5" s="320"/>
      <c r="K5" s="320"/>
      <c r="L5" s="320"/>
      <c r="M5" s="320"/>
      <c r="N5" s="320"/>
      <c r="O5" s="320"/>
      <c r="P5" s="320"/>
      <c r="Q5" s="320"/>
      <c r="R5" s="320"/>
      <c r="S5" s="320"/>
      <c r="T5" s="320"/>
      <c r="U5" s="320"/>
      <c r="V5" s="320"/>
      <c r="W5" s="320"/>
      <c r="X5" s="320"/>
      <c r="Y5" s="320"/>
    </row>
    <row r="6" spans="1:25" ht="17.149999999999999" customHeight="1">
      <c r="A6" s="229" t="s">
        <v>1</v>
      </c>
    </row>
    <row r="8" spans="1:25" ht="17.149999999999999" customHeight="1">
      <c r="H8" s="321" t="s">
        <v>2</v>
      </c>
      <c r="I8" s="321"/>
      <c r="J8" s="321"/>
      <c r="L8" s="322">
        <f>入力シート【基本情報】!E7</f>
        <v>0</v>
      </c>
      <c r="M8" s="322"/>
      <c r="N8" s="322"/>
      <c r="O8" s="322"/>
      <c r="P8" s="322"/>
      <c r="Q8" s="322"/>
      <c r="R8" s="322"/>
      <c r="S8" s="322"/>
      <c r="T8" s="322"/>
      <c r="U8" s="322"/>
      <c r="V8" s="322"/>
      <c r="W8" s="322"/>
      <c r="X8" s="322"/>
      <c r="Y8" s="322"/>
    </row>
    <row r="9" spans="1:25" ht="17.149999999999999" customHeight="1">
      <c r="L9" s="322">
        <f>入力シート【基本情報】!E6</f>
        <v>0</v>
      </c>
      <c r="M9" s="322"/>
      <c r="N9" s="322">
        <v>0</v>
      </c>
      <c r="O9" s="322"/>
      <c r="P9" s="322"/>
      <c r="Q9" s="322"/>
      <c r="R9" s="322"/>
      <c r="S9" s="322"/>
      <c r="T9" s="322"/>
      <c r="U9" s="322"/>
      <c r="V9" s="322"/>
      <c r="W9" s="322"/>
      <c r="X9" s="322"/>
      <c r="Y9" s="322"/>
    </row>
    <row r="10" spans="1:25" ht="17.149999999999999" customHeight="1">
      <c r="L10" s="322" t="str">
        <f>入力シート【基本情報】!E8&amp;"　"&amp;入力シート【基本情報】!E9</f>
        <v>　</v>
      </c>
      <c r="M10" s="322"/>
      <c r="N10" s="322">
        <v>0</v>
      </c>
      <c r="O10" s="322"/>
      <c r="P10" s="322"/>
      <c r="Q10" s="322"/>
      <c r="R10" s="322"/>
      <c r="S10" s="322"/>
      <c r="T10" s="322"/>
      <c r="U10" s="322"/>
      <c r="V10" s="322"/>
      <c r="W10" s="322"/>
      <c r="X10" s="322"/>
      <c r="Y10" s="322"/>
    </row>
    <row r="11" spans="1:25" ht="17.149999999999999" customHeight="1">
      <c r="O11" s="230"/>
      <c r="P11" s="230"/>
      <c r="Q11" s="230"/>
      <c r="R11" s="230"/>
      <c r="S11" s="230"/>
      <c r="T11" s="230"/>
      <c r="U11" s="230"/>
      <c r="V11" s="230"/>
      <c r="W11" s="230"/>
      <c r="X11" s="230"/>
      <c r="Y11" s="230"/>
    </row>
    <row r="12" spans="1:25" ht="17.149999999999999" customHeight="1">
      <c r="O12" s="230"/>
      <c r="P12" s="230"/>
      <c r="Q12" s="230"/>
      <c r="R12" s="230"/>
      <c r="S12" s="230"/>
      <c r="T12" s="230"/>
      <c r="U12" s="230"/>
      <c r="V12" s="230"/>
      <c r="W12" s="230"/>
      <c r="X12" s="230"/>
      <c r="Y12" s="230"/>
    </row>
    <row r="13" spans="1:25" ht="17.149999999999999" customHeight="1">
      <c r="A13" s="380" t="s">
        <v>389</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row>
    <row r="16" spans="1:25" ht="85" customHeight="1">
      <c r="A16" s="318" t="s">
        <v>390</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row>
    <row r="18" spans="1:30" ht="17.149999999999999" customHeight="1">
      <c r="A18" s="380" t="s">
        <v>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row>
    <row r="20" spans="1:30" s="232" customFormat="1" ht="17.149999999999999" customHeight="1">
      <c r="A20" s="231" t="s">
        <v>5</v>
      </c>
      <c r="B20" s="381" t="s">
        <v>7</v>
      </c>
      <c r="C20" s="381"/>
      <c r="D20" s="381"/>
      <c r="E20" s="381"/>
      <c r="F20" s="381"/>
      <c r="G20" s="381"/>
      <c r="H20" s="381"/>
      <c r="I20" s="381"/>
      <c r="K20" s="382" t="str">
        <f>"令和"&amp;DBCS(YEAR(入力シート【基本情報】!$E$30)-2018)&amp;"年"&amp;IF(MONTH(入力シート【基本情報】!$E$30)&lt;10,DBCS(MONTH(入力シート【基本情報】!$E$30)),MONTH(入力シート【基本情報】!$E$30))&amp;"月"&amp;IF(DAY(入力シート【基本情報】!$E$30)&lt;10,DBCS(DAY(入力シート【基本情報】!$E$30)),DAY(入力シート【基本情報】!$E$30))&amp;"日"</f>
        <v>令和－１１８年１月０日</v>
      </c>
      <c r="L20" s="382"/>
      <c r="M20" s="382"/>
      <c r="N20" s="382"/>
      <c r="O20" s="382"/>
      <c r="P20" s="382"/>
      <c r="Q20" s="382"/>
      <c r="R20" s="382"/>
      <c r="S20" s="382"/>
      <c r="AA20" s="233">
        <f ca="1">TODAY()</f>
        <v>46184</v>
      </c>
      <c r="AB20" s="233"/>
      <c r="AC20" s="232">
        <f>MONTH(入力シート【基本情報】!$E$30)</f>
        <v>1</v>
      </c>
      <c r="AD20" s="232">
        <f>DAY(入力シート【基本情報】!$E$30)</f>
        <v>0</v>
      </c>
    </row>
    <row r="21" spans="1:30" s="232" customFormat="1" ht="17.149999999999999" customHeight="1"/>
    <row r="22" spans="1:30" s="232" customFormat="1" ht="17.149999999999999" customHeight="1">
      <c r="A22" s="231" t="s">
        <v>6</v>
      </c>
      <c r="B22" s="381" t="s">
        <v>8</v>
      </c>
      <c r="C22" s="381"/>
      <c r="D22" s="381"/>
      <c r="E22" s="381"/>
      <c r="F22" s="381"/>
      <c r="G22" s="381"/>
      <c r="H22" s="381"/>
      <c r="I22" s="381"/>
    </row>
    <row r="23" spans="1:30" ht="17.149999999999999" customHeight="1">
      <c r="C23" s="234"/>
      <c r="D23" s="234"/>
      <c r="E23" s="234"/>
      <c r="F23" s="234"/>
      <c r="G23" s="234"/>
      <c r="H23" s="234"/>
      <c r="I23" s="234"/>
      <c r="J23" s="234"/>
      <c r="K23" s="234"/>
      <c r="L23" s="234"/>
      <c r="M23" s="234"/>
      <c r="N23" s="234"/>
      <c r="O23" s="234"/>
      <c r="P23" s="234"/>
      <c r="Q23" s="234"/>
      <c r="R23" s="234"/>
      <c r="S23" s="234"/>
      <c r="T23" s="234"/>
      <c r="U23" s="234"/>
      <c r="V23" s="234"/>
      <c r="W23" s="234"/>
      <c r="X23" s="234"/>
    </row>
    <row r="24" spans="1:30" ht="17.149999999999999" customHeight="1">
      <c r="B24" s="379">
        <f>入力シート【基本情報】!E31</f>
        <v>0</v>
      </c>
      <c r="C24" s="379"/>
      <c r="D24" s="379"/>
      <c r="E24" s="379"/>
      <c r="F24" s="379"/>
      <c r="G24" s="379"/>
      <c r="H24" s="379"/>
      <c r="I24" s="379"/>
      <c r="J24" s="379"/>
      <c r="K24" s="379"/>
      <c r="L24" s="379"/>
      <c r="M24" s="379"/>
      <c r="N24" s="379"/>
      <c r="O24" s="379"/>
      <c r="P24" s="379"/>
      <c r="Q24" s="379"/>
      <c r="R24" s="379"/>
      <c r="S24" s="379"/>
      <c r="T24" s="379"/>
      <c r="U24" s="379"/>
      <c r="V24" s="379"/>
      <c r="W24" s="379"/>
      <c r="X24" s="379"/>
    </row>
    <row r="25" spans="1:30" ht="17.149999999999999" customHeight="1">
      <c r="B25" s="379"/>
      <c r="C25" s="379"/>
      <c r="D25" s="379"/>
      <c r="E25" s="379"/>
      <c r="F25" s="379"/>
      <c r="G25" s="379"/>
      <c r="H25" s="379"/>
      <c r="I25" s="379"/>
      <c r="J25" s="379"/>
      <c r="K25" s="379"/>
      <c r="L25" s="379"/>
      <c r="M25" s="379"/>
      <c r="N25" s="379"/>
      <c r="O25" s="379"/>
      <c r="P25" s="379"/>
      <c r="Q25" s="379"/>
      <c r="R25" s="379"/>
      <c r="S25" s="379"/>
      <c r="T25" s="379"/>
      <c r="U25" s="379"/>
      <c r="V25" s="379"/>
      <c r="W25" s="379"/>
      <c r="X25" s="379"/>
    </row>
    <row r="26" spans="1:30" ht="17.149999999999999" customHeight="1">
      <c r="B26" s="379"/>
      <c r="C26" s="379"/>
      <c r="D26" s="379"/>
      <c r="E26" s="379"/>
      <c r="F26" s="379"/>
      <c r="G26" s="379"/>
      <c r="H26" s="379"/>
      <c r="I26" s="379"/>
      <c r="J26" s="379"/>
      <c r="K26" s="379"/>
      <c r="L26" s="379"/>
      <c r="M26" s="379"/>
      <c r="N26" s="379"/>
      <c r="O26" s="379"/>
      <c r="P26" s="379"/>
      <c r="Q26" s="379"/>
      <c r="R26" s="379"/>
      <c r="S26" s="379"/>
      <c r="T26" s="379"/>
      <c r="U26" s="379"/>
      <c r="V26" s="379"/>
      <c r="W26" s="379"/>
      <c r="X26" s="379"/>
    </row>
    <row r="27" spans="1:30" ht="17.149999999999999" customHeight="1">
      <c r="B27" s="379"/>
      <c r="C27" s="379"/>
      <c r="D27" s="379"/>
      <c r="E27" s="379"/>
      <c r="F27" s="379"/>
      <c r="G27" s="379"/>
      <c r="H27" s="379"/>
      <c r="I27" s="379"/>
      <c r="J27" s="379"/>
      <c r="K27" s="379"/>
      <c r="L27" s="379"/>
      <c r="M27" s="379"/>
      <c r="N27" s="379"/>
      <c r="O27" s="379"/>
      <c r="P27" s="379"/>
      <c r="Q27" s="379"/>
      <c r="R27" s="379"/>
      <c r="S27" s="379"/>
      <c r="T27" s="379"/>
      <c r="U27" s="379"/>
      <c r="V27" s="379"/>
      <c r="W27" s="379"/>
      <c r="X27" s="379"/>
    </row>
    <row r="28" spans="1:30" ht="17.149999999999999" customHeight="1">
      <c r="B28" s="379"/>
      <c r="C28" s="379"/>
      <c r="D28" s="379"/>
      <c r="E28" s="379"/>
      <c r="F28" s="379"/>
      <c r="G28" s="379"/>
      <c r="H28" s="379"/>
      <c r="I28" s="379"/>
      <c r="J28" s="379"/>
      <c r="K28" s="379"/>
      <c r="L28" s="379"/>
      <c r="M28" s="379"/>
      <c r="N28" s="379"/>
      <c r="O28" s="379"/>
      <c r="P28" s="379"/>
      <c r="Q28" s="379"/>
      <c r="R28" s="379"/>
      <c r="S28" s="379"/>
      <c r="T28" s="379"/>
      <c r="U28" s="379"/>
      <c r="V28" s="379"/>
      <c r="W28" s="379"/>
      <c r="X28" s="379"/>
    </row>
    <row r="29" spans="1:30" ht="17.149999999999999" customHeight="1">
      <c r="B29" s="379"/>
      <c r="C29" s="379"/>
      <c r="D29" s="379"/>
      <c r="E29" s="379"/>
      <c r="F29" s="379"/>
      <c r="G29" s="379"/>
      <c r="H29" s="379"/>
      <c r="I29" s="379"/>
      <c r="J29" s="379"/>
      <c r="K29" s="379"/>
      <c r="L29" s="379"/>
      <c r="M29" s="379"/>
      <c r="N29" s="379"/>
      <c r="O29" s="379"/>
      <c r="P29" s="379"/>
      <c r="Q29" s="379"/>
      <c r="R29" s="379"/>
      <c r="S29" s="379"/>
      <c r="T29" s="379"/>
      <c r="U29" s="379"/>
      <c r="V29" s="379"/>
      <c r="W29" s="379"/>
      <c r="X29" s="379"/>
    </row>
    <row r="30" spans="1:30" ht="17.149999999999999" customHeight="1">
      <c r="B30" s="379"/>
      <c r="C30" s="379"/>
      <c r="D30" s="379"/>
      <c r="E30" s="379"/>
      <c r="F30" s="379"/>
      <c r="G30" s="379"/>
      <c r="H30" s="379"/>
      <c r="I30" s="379"/>
      <c r="J30" s="379"/>
      <c r="K30" s="379"/>
      <c r="L30" s="379"/>
      <c r="M30" s="379"/>
      <c r="N30" s="379"/>
      <c r="O30" s="379"/>
      <c r="P30" s="379"/>
      <c r="Q30" s="379"/>
      <c r="R30" s="379"/>
      <c r="S30" s="379"/>
      <c r="T30" s="379"/>
      <c r="U30" s="379"/>
      <c r="V30" s="379"/>
      <c r="W30" s="379"/>
      <c r="X30" s="379"/>
    </row>
    <row r="31" spans="1:30" ht="17.149999999999999" customHeight="1">
      <c r="B31" s="379"/>
      <c r="C31" s="379"/>
      <c r="D31" s="379"/>
      <c r="E31" s="379"/>
      <c r="F31" s="379"/>
      <c r="G31" s="379"/>
      <c r="H31" s="379"/>
      <c r="I31" s="379"/>
      <c r="J31" s="379"/>
      <c r="K31" s="379"/>
      <c r="L31" s="379"/>
      <c r="M31" s="379"/>
      <c r="N31" s="379"/>
      <c r="O31" s="379"/>
      <c r="P31" s="379"/>
      <c r="Q31" s="379"/>
      <c r="R31" s="379"/>
      <c r="S31" s="379"/>
      <c r="T31" s="379"/>
      <c r="U31" s="379"/>
      <c r="V31" s="379"/>
      <c r="W31" s="379"/>
      <c r="X31" s="379"/>
    </row>
    <row r="32" spans="1:30" ht="17.149999999999999" customHeight="1">
      <c r="B32" s="379"/>
      <c r="C32" s="379"/>
      <c r="D32" s="379"/>
      <c r="E32" s="379"/>
      <c r="F32" s="379"/>
      <c r="G32" s="379"/>
      <c r="H32" s="379"/>
      <c r="I32" s="379"/>
      <c r="J32" s="379"/>
      <c r="K32" s="379"/>
      <c r="L32" s="379"/>
      <c r="M32" s="379"/>
      <c r="N32" s="379"/>
      <c r="O32" s="379"/>
      <c r="P32" s="379"/>
      <c r="Q32" s="379"/>
      <c r="R32" s="379"/>
      <c r="S32" s="379"/>
      <c r="T32" s="379"/>
      <c r="U32" s="379"/>
      <c r="V32" s="379"/>
      <c r="W32" s="379"/>
      <c r="X32" s="379"/>
    </row>
    <row r="33" spans="1:25" ht="17.149999999999999" customHeight="1">
      <c r="B33" s="379"/>
      <c r="C33" s="379"/>
      <c r="D33" s="379"/>
      <c r="E33" s="379"/>
      <c r="F33" s="379"/>
      <c r="G33" s="379"/>
      <c r="H33" s="379"/>
      <c r="I33" s="379"/>
      <c r="J33" s="379"/>
      <c r="K33" s="379"/>
      <c r="L33" s="379"/>
      <c r="M33" s="379"/>
      <c r="N33" s="379"/>
      <c r="O33" s="379"/>
      <c r="P33" s="379"/>
      <c r="Q33" s="379"/>
      <c r="R33" s="379"/>
      <c r="S33" s="379"/>
      <c r="T33" s="379"/>
      <c r="U33" s="379"/>
      <c r="V33" s="379"/>
      <c r="W33" s="379"/>
      <c r="X33" s="379"/>
    </row>
    <row r="35" spans="1:25" ht="17.149999999999999" customHeight="1">
      <c r="A35" s="341" t="s">
        <v>9</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ht="17.149999999999999" customHeight="1">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row>
    <row r="37" spans="1:25" ht="17.149999999999999" customHeight="1">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row>
  </sheetData>
  <mergeCells count="18">
    <mergeCell ref="A35:Y37"/>
    <mergeCell ref="A3:Y3"/>
    <mergeCell ref="A13:Y13"/>
    <mergeCell ref="A16:Y16"/>
    <mergeCell ref="A18:Y18"/>
    <mergeCell ref="B20:I20"/>
    <mergeCell ref="B22:I22"/>
    <mergeCell ref="K20:S20"/>
    <mergeCell ref="L10:Y10"/>
    <mergeCell ref="Q4:Y4"/>
    <mergeCell ref="H8:J8"/>
    <mergeCell ref="L8:Y8"/>
    <mergeCell ref="L9:Y9"/>
    <mergeCell ref="A1:Y1"/>
    <mergeCell ref="A5:Y5"/>
    <mergeCell ref="A2:C2"/>
    <mergeCell ref="D2:Y2"/>
    <mergeCell ref="B24:X33"/>
  </mergeCells>
  <phoneticPr fontId="1"/>
  <pageMargins left="0.78740157480314965" right="0.59055118110236227" top="0.94488188976377963"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9788-EDCE-4761-9CE5-6A99A57F32F7}">
  <sheetPr codeName="Sheet7">
    <tabColor theme="9"/>
  </sheetPr>
  <dimension ref="A1:Y34"/>
  <sheetViews>
    <sheetView view="pageBreakPreview" zoomScale="85" zoomScaleNormal="100" zoomScaleSheetLayoutView="85" zoomScalePageLayoutView="70" workbookViewId="0">
      <selection activeCell="AA8" sqref="AA8"/>
    </sheetView>
  </sheetViews>
  <sheetFormatPr defaultColWidth="3.08203125" defaultRowHeight="17.149999999999999" customHeight="1"/>
  <cols>
    <col min="1" max="16384" width="3.08203125" style="229"/>
  </cols>
  <sheetData>
    <row r="1" spans="1:25" ht="17.149999999999999" customHeight="1">
      <c r="A1" s="316" t="s">
        <v>359</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5" ht="17.149999999999999" customHeight="1">
      <c r="A2" s="341" t="s">
        <v>0</v>
      </c>
      <c r="B2" s="341"/>
      <c r="C2" s="341"/>
      <c r="D2" s="378" t="str">
        <f>"【"&amp;入力シート【基本情報】!E27&amp;"】"</f>
        <v>【】</v>
      </c>
      <c r="E2" s="378"/>
      <c r="F2" s="378"/>
      <c r="G2" s="378"/>
      <c r="H2" s="378"/>
      <c r="I2" s="378"/>
      <c r="J2" s="378"/>
      <c r="K2" s="378"/>
      <c r="L2" s="378"/>
      <c r="M2" s="378"/>
      <c r="N2" s="378"/>
      <c r="O2" s="378"/>
      <c r="P2" s="378"/>
      <c r="Q2" s="378"/>
      <c r="R2" s="378"/>
      <c r="S2" s="378"/>
      <c r="T2" s="378"/>
      <c r="U2" s="378"/>
      <c r="V2" s="378"/>
      <c r="W2" s="378"/>
      <c r="X2" s="378"/>
      <c r="Y2" s="378"/>
    </row>
    <row r="3" spans="1:25" ht="17.149999999999999" customHeight="1">
      <c r="A3" s="317" t="s">
        <v>13</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7.149999999999999" customHeight="1">
      <c r="Q4" s="319"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19"/>
      <c r="S4" s="319"/>
      <c r="T4" s="319"/>
      <c r="U4" s="319"/>
      <c r="V4" s="319"/>
      <c r="W4" s="319"/>
      <c r="X4" s="319"/>
      <c r="Y4" s="319"/>
    </row>
    <row r="6" spans="1:25" ht="17.149999999999999" customHeight="1">
      <c r="A6" s="229" t="s">
        <v>1</v>
      </c>
    </row>
    <row r="8" spans="1:25" ht="17.149999999999999" customHeight="1">
      <c r="H8" s="321" t="s">
        <v>2</v>
      </c>
      <c r="I8" s="321"/>
      <c r="J8" s="321"/>
      <c r="L8" s="322">
        <f>入力シート【基本情報】!E7</f>
        <v>0</v>
      </c>
      <c r="M8" s="322"/>
      <c r="N8" s="322"/>
      <c r="O8" s="322"/>
      <c r="P8" s="322"/>
      <c r="Q8" s="322"/>
      <c r="R8" s="322"/>
      <c r="S8" s="322"/>
      <c r="T8" s="322"/>
      <c r="U8" s="322"/>
      <c r="V8" s="322"/>
      <c r="W8" s="322"/>
      <c r="X8" s="322"/>
      <c r="Y8" s="322"/>
    </row>
    <row r="9" spans="1:25" ht="17.149999999999999" customHeight="1">
      <c r="L9" s="322">
        <f>入力シート【基本情報】!E6</f>
        <v>0</v>
      </c>
      <c r="M9" s="322"/>
      <c r="N9" s="322">
        <v>0</v>
      </c>
      <c r="O9" s="322"/>
      <c r="P9" s="322"/>
      <c r="Q9" s="322"/>
      <c r="R9" s="322"/>
      <c r="S9" s="322"/>
      <c r="T9" s="322"/>
      <c r="U9" s="322"/>
      <c r="V9" s="322"/>
      <c r="W9" s="322"/>
      <c r="X9" s="322"/>
      <c r="Y9" s="322"/>
    </row>
    <row r="10" spans="1:25" ht="17.149999999999999" customHeight="1">
      <c r="L10" s="322" t="str">
        <f>入力シート【基本情報】!E8&amp;"　"&amp;入力シート【基本情報】!E9</f>
        <v>　</v>
      </c>
      <c r="M10" s="322"/>
      <c r="N10" s="322">
        <v>0</v>
      </c>
      <c r="O10" s="322"/>
      <c r="P10" s="322"/>
      <c r="Q10" s="322"/>
      <c r="R10" s="322"/>
      <c r="S10" s="322"/>
      <c r="T10" s="322"/>
      <c r="U10" s="322"/>
      <c r="V10" s="322"/>
      <c r="W10" s="322"/>
      <c r="X10" s="322"/>
      <c r="Y10" s="322"/>
    </row>
    <row r="11" spans="1:25" ht="17.149999999999999" customHeight="1">
      <c r="O11" s="230"/>
      <c r="P11" s="230"/>
      <c r="Q11" s="230"/>
      <c r="R11" s="230"/>
      <c r="S11" s="230"/>
      <c r="T11" s="230"/>
      <c r="U11" s="230"/>
      <c r="V11" s="230"/>
      <c r="W11" s="230"/>
      <c r="X11" s="230"/>
      <c r="Y11" s="230"/>
    </row>
    <row r="12" spans="1:25" ht="17.149999999999999" customHeight="1">
      <c r="O12" s="230"/>
      <c r="P12" s="230"/>
      <c r="Q12" s="230"/>
      <c r="R12" s="230"/>
      <c r="S12" s="230"/>
      <c r="T12" s="230"/>
      <c r="U12" s="230"/>
      <c r="V12" s="230"/>
      <c r="W12" s="230"/>
      <c r="X12" s="230"/>
      <c r="Y12" s="230"/>
    </row>
    <row r="13" spans="1:25" ht="17.149999999999999" customHeight="1">
      <c r="A13" s="380" t="s">
        <v>391</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row>
    <row r="16" spans="1:25" ht="33" customHeight="1">
      <c r="A16" s="318" t="s">
        <v>392</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row>
    <row r="19" spans="1:25" ht="17.149999999999999" customHeight="1">
      <c r="A19" s="380" t="s">
        <v>4</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row>
    <row r="20" spans="1:25" ht="17.149999999999999" customHeight="1">
      <c r="A20" s="230"/>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row>
    <row r="21" spans="1:25" ht="17.149999999999999" customHeight="1">
      <c r="A21" s="235" t="s">
        <v>5</v>
      </c>
      <c r="B21" s="317" t="s">
        <v>14</v>
      </c>
      <c r="C21" s="317"/>
      <c r="D21" s="317"/>
      <c r="E21" s="317"/>
      <c r="F21" s="317"/>
      <c r="G21" s="317"/>
      <c r="H21" s="317"/>
      <c r="J21" s="390">
        <f>'第２号様式別紙１ 所要額調書'!I37</f>
        <v>0</v>
      </c>
      <c r="K21" s="390"/>
      <c r="L21" s="390"/>
      <c r="M21" s="390"/>
      <c r="N21" s="390"/>
      <c r="O21" s="390"/>
      <c r="P21" s="229" t="s">
        <v>15</v>
      </c>
      <c r="Q21" s="236"/>
      <c r="R21" s="236"/>
    </row>
    <row r="22" spans="1:25" ht="17.149999999999999" customHeight="1">
      <c r="A22" s="235"/>
      <c r="J22" s="237"/>
      <c r="K22" s="237"/>
      <c r="L22" s="237"/>
      <c r="M22" s="237"/>
      <c r="N22" s="237"/>
      <c r="O22" s="237"/>
      <c r="Q22" s="236"/>
      <c r="R22" s="236"/>
    </row>
    <row r="23" spans="1:25" ht="17.149999999999999" customHeight="1">
      <c r="A23" s="235" t="s">
        <v>6</v>
      </c>
      <c r="B23" s="317" t="s">
        <v>16</v>
      </c>
      <c r="C23" s="317"/>
      <c r="D23" s="317"/>
      <c r="E23" s="317"/>
      <c r="F23" s="317"/>
      <c r="G23" s="317"/>
      <c r="H23" s="317"/>
    </row>
    <row r="24" spans="1:25" ht="18" customHeight="1">
      <c r="A24" s="387" t="s">
        <v>23</v>
      </c>
      <c r="B24" s="388"/>
      <c r="C24" s="388"/>
      <c r="D24" s="388"/>
      <c r="E24" s="388"/>
      <c r="F24" s="388"/>
      <c r="G24" s="388"/>
      <c r="H24" s="388"/>
      <c r="I24" s="388"/>
      <c r="J24" s="388"/>
      <c r="K24" s="388"/>
      <c r="L24" s="388"/>
      <c r="M24" s="388"/>
      <c r="N24" s="388"/>
      <c r="O24" s="388"/>
      <c r="P24" s="388"/>
      <c r="Q24" s="388"/>
      <c r="R24" s="388"/>
      <c r="S24" s="388"/>
      <c r="T24" s="388"/>
      <c r="U24" s="388"/>
      <c r="V24" s="388"/>
      <c r="W24" s="389"/>
      <c r="X24" s="330" t="s">
        <v>25</v>
      </c>
      <c r="Y24" s="330"/>
    </row>
    <row r="25" spans="1:25" ht="37" customHeight="1">
      <c r="A25" s="383" t="s">
        <v>28</v>
      </c>
      <c r="B25" s="384"/>
      <c r="C25" s="385" t="s">
        <v>376</v>
      </c>
      <c r="D25" s="385"/>
      <c r="E25" s="385"/>
      <c r="F25" s="385"/>
      <c r="G25" s="385"/>
      <c r="H25" s="385"/>
      <c r="I25" s="385"/>
      <c r="J25" s="385"/>
      <c r="K25" s="385"/>
      <c r="L25" s="385"/>
      <c r="M25" s="385"/>
      <c r="N25" s="385"/>
      <c r="O25" s="385"/>
      <c r="P25" s="385"/>
      <c r="Q25" s="385"/>
      <c r="R25" s="385"/>
      <c r="S25" s="385"/>
      <c r="T25" s="385"/>
      <c r="U25" s="385"/>
      <c r="V25" s="385"/>
      <c r="W25" s="386"/>
      <c r="X25" s="330" t="s">
        <v>415</v>
      </c>
      <c r="Y25" s="330"/>
    </row>
    <row r="26" spans="1:25" ht="18" customHeight="1">
      <c r="A26" s="383" t="s">
        <v>29</v>
      </c>
      <c r="B26" s="384"/>
      <c r="C26" s="385" t="s">
        <v>17</v>
      </c>
      <c r="D26" s="385"/>
      <c r="E26" s="385"/>
      <c r="F26" s="385"/>
      <c r="G26" s="385"/>
      <c r="H26" s="385"/>
      <c r="I26" s="385"/>
      <c r="J26" s="385"/>
      <c r="K26" s="385"/>
      <c r="L26" s="385"/>
      <c r="M26" s="385"/>
      <c r="N26" s="385"/>
      <c r="O26" s="385"/>
      <c r="P26" s="385"/>
      <c r="Q26" s="385"/>
      <c r="R26" s="385"/>
      <c r="S26" s="385"/>
      <c r="T26" s="385"/>
      <c r="U26" s="385"/>
      <c r="V26" s="385"/>
      <c r="W26" s="386"/>
      <c r="X26" s="330" t="s">
        <v>416</v>
      </c>
      <c r="Y26" s="330"/>
    </row>
    <row r="27" spans="1:25" ht="18" customHeight="1">
      <c r="A27" s="383" t="s">
        <v>406</v>
      </c>
      <c r="B27" s="384"/>
      <c r="C27" s="385" t="s">
        <v>400</v>
      </c>
      <c r="D27" s="385"/>
      <c r="E27" s="385"/>
      <c r="F27" s="385"/>
      <c r="G27" s="385"/>
      <c r="H27" s="385"/>
      <c r="I27" s="385"/>
      <c r="J27" s="385"/>
      <c r="K27" s="385"/>
      <c r="L27" s="385"/>
      <c r="M27" s="385"/>
      <c r="N27" s="385"/>
      <c r="O27" s="385"/>
      <c r="P27" s="385"/>
      <c r="Q27" s="385"/>
      <c r="R27" s="385"/>
      <c r="S27" s="385"/>
      <c r="T27" s="385"/>
      <c r="U27" s="385"/>
      <c r="V27" s="385"/>
      <c r="W27" s="386"/>
      <c r="X27" s="330" t="s">
        <v>416</v>
      </c>
      <c r="Y27" s="330"/>
    </row>
    <row r="28" spans="1:25" ht="18" customHeight="1">
      <c r="A28" s="383" t="s">
        <v>407</v>
      </c>
      <c r="B28" s="384"/>
      <c r="C28" s="385" t="s">
        <v>18</v>
      </c>
      <c r="D28" s="385"/>
      <c r="E28" s="385"/>
      <c r="F28" s="385"/>
      <c r="G28" s="385"/>
      <c r="H28" s="385"/>
      <c r="I28" s="385"/>
      <c r="J28" s="385"/>
      <c r="K28" s="385"/>
      <c r="L28" s="385"/>
      <c r="M28" s="385"/>
      <c r="N28" s="385"/>
      <c r="O28" s="385"/>
      <c r="P28" s="385"/>
      <c r="Q28" s="385"/>
      <c r="R28" s="385"/>
      <c r="S28" s="385"/>
      <c r="T28" s="385"/>
      <c r="U28" s="385"/>
      <c r="V28" s="385"/>
      <c r="W28" s="386"/>
      <c r="X28" s="330" t="s">
        <v>416</v>
      </c>
      <c r="Y28" s="330"/>
    </row>
    <row r="29" spans="1:25" ht="18" customHeight="1">
      <c r="A29" s="383" t="s">
        <v>408</v>
      </c>
      <c r="B29" s="384"/>
      <c r="C29" s="385" t="s">
        <v>19</v>
      </c>
      <c r="D29" s="385"/>
      <c r="E29" s="385"/>
      <c r="F29" s="385"/>
      <c r="G29" s="385"/>
      <c r="H29" s="385"/>
      <c r="I29" s="385"/>
      <c r="J29" s="385"/>
      <c r="K29" s="385"/>
      <c r="L29" s="385"/>
      <c r="M29" s="385"/>
      <c r="N29" s="385"/>
      <c r="O29" s="385"/>
      <c r="P29" s="385"/>
      <c r="Q29" s="385"/>
      <c r="R29" s="385"/>
      <c r="S29" s="385"/>
      <c r="T29" s="385"/>
      <c r="U29" s="385"/>
      <c r="V29" s="385"/>
      <c r="W29" s="386"/>
      <c r="X29" s="330" t="s">
        <v>416</v>
      </c>
      <c r="Y29" s="330"/>
    </row>
    <row r="30" spans="1:25" ht="37" customHeight="1">
      <c r="A30" s="383" t="s">
        <v>409</v>
      </c>
      <c r="B30" s="384"/>
      <c r="C30" s="385" t="s">
        <v>24</v>
      </c>
      <c r="D30" s="385"/>
      <c r="E30" s="385"/>
      <c r="F30" s="385"/>
      <c r="G30" s="385"/>
      <c r="H30" s="385"/>
      <c r="I30" s="385"/>
      <c r="J30" s="385"/>
      <c r="K30" s="385"/>
      <c r="L30" s="385"/>
      <c r="M30" s="385"/>
      <c r="N30" s="385"/>
      <c r="O30" s="385"/>
      <c r="P30" s="385"/>
      <c r="Q30" s="385"/>
      <c r="R30" s="385"/>
      <c r="S30" s="385"/>
      <c r="T30" s="385"/>
      <c r="U30" s="385"/>
      <c r="V30" s="385"/>
      <c r="W30" s="386"/>
      <c r="X30" s="330" t="str">
        <f>IF(入力シート【基本情報】!E33="実施なし","ー","○")</f>
        <v>○</v>
      </c>
      <c r="Y30" s="330"/>
    </row>
    <row r="31" spans="1:25" ht="37" customHeight="1">
      <c r="A31" s="383" t="s">
        <v>410</v>
      </c>
      <c r="B31" s="384"/>
      <c r="C31" s="385" t="s">
        <v>20</v>
      </c>
      <c r="D31" s="385"/>
      <c r="E31" s="385"/>
      <c r="F31" s="385"/>
      <c r="G31" s="385"/>
      <c r="H31" s="385"/>
      <c r="I31" s="385"/>
      <c r="J31" s="385"/>
      <c r="K31" s="385"/>
      <c r="L31" s="385"/>
      <c r="M31" s="385"/>
      <c r="N31" s="385"/>
      <c r="O31" s="385"/>
      <c r="P31" s="385"/>
      <c r="Q31" s="385"/>
      <c r="R31" s="385"/>
      <c r="S31" s="385"/>
      <c r="T31" s="385"/>
      <c r="U31" s="385"/>
      <c r="V31" s="385"/>
      <c r="W31" s="386"/>
      <c r="X31" s="330" t="str">
        <f>IF(SUM(入力シート【申請内容】!E19:H19)=0,"ー","○")</f>
        <v>ー</v>
      </c>
      <c r="Y31" s="330"/>
    </row>
    <row r="32" spans="1:25" ht="18" customHeight="1">
      <c r="A32" s="383" t="s">
        <v>35</v>
      </c>
      <c r="B32" s="384"/>
      <c r="C32" s="385" t="s">
        <v>22</v>
      </c>
      <c r="D32" s="385"/>
      <c r="E32" s="385"/>
      <c r="F32" s="385"/>
      <c r="G32" s="385"/>
      <c r="H32" s="385"/>
      <c r="I32" s="385"/>
      <c r="J32" s="385"/>
      <c r="K32" s="385"/>
      <c r="L32" s="385"/>
      <c r="M32" s="385"/>
      <c r="N32" s="385"/>
      <c r="O32" s="385"/>
      <c r="P32" s="385"/>
      <c r="Q32" s="385"/>
      <c r="R32" s="385"/>
      <c r="S32" s="385"/>
      <c r="T32" s="385"/>
      <c r="U32" s="385"/>
      <c r="V32" s="385"/>
      <c r="W32" s="386"/>
      <c r="X32" s="330" t="s">
        <v>416</v>
      </c>
      <c r="Y32" s="330"/>
    </row>
    <row r="33" spans="1:25" ht="18" customHeight="1">
      <c r="A33" s="383" t="s">
        <v>36</v>
      </c>
      <c r="B33" s="384"/>
      <c r="C33" s="385" t="s">
        <v>21</v>
      </c>
      <c r="D33" s="385"/>
      <c r="E33" s="385"/>
      <c r="F33" s="385"/>
      <c r="G33" s="385"/>
      <c r="H33" s="385"/>
      <c r="I33" s="385"/>
      <c r="J33" s="385"/>
      <c r="K33" s="385"/>
      <c r="L33" s="385"/>
      <c r="M33" s="385"/>
      <c r="N33" s="385"/>
      <c r="O33" s="385"/>
      <c r="P33" s="385"/>
      <c r="Q33" s="385"/>
      <c r="R33" s="385"/>
      <c r="S33" s="385"/>
      <c r="T33" s="385"/>
      <c r="U33" s="385"/>
      <c r="V33" s="385"/>
      <c r="W33" s="386"/>
      <c r="X33" s="330" t="s">
        <v>417</v>
      </c>
      <c r="Y33" s="330"/>
    </row>
    <row r="34" spans="1:25" ht="17.149999999999999" customHeight="1">
      <c r="A34" s="238"/>
    </row>
  </sheetData>
  <mergeCells count="44">
    <mergeCell ref="A3:Y3"/>
    <mergeCell ref="Q4:Y4"/>
    <mergeCell ref="H8:J8"/>
    <mergeCell ref="L8:Y8"/>
    <mergeCell ref="A2:C2"/>
    <mergeCell ref="D2:Y2"/>
    <mergeCell ref="B21:H21"/>
    <mergeCell ref="J21:O21"/>
    <mergeCell ref="B23:H23"/>
    <mergeCell ref="A13:Y13"/>
    <mergeCell ref="A16:Y16"/>
    <mergeCell ref="A19:Y19"/>
    <mergeCell ref="X24:Y24"/>
    <mergeCell ref="A25:B25"/>
    <mergeCell ref="C25:W25"/>
    <mergeCell ref="X25:Y25"/>
    <mergeCell ref="A26:B26"/>
    <mergeCell ref="C26:W26"/>
    <mergeCell ref="X26:Y26"/>
    <mergeCell ref="A24:W24"/>
    <mergeCell ref="C31:W31"/>
    <mergeCell ref="X31:Y31"/>
    <mergeCell ref="A28:B28"/>
    <mergeCell ref="C28:W28"/>
    <mergeCell ref="X28:Y28"/>
    <mergeCell ref="A29:B29"/>
    <mergeCell ref="C29:W29"/>
    <mergeCell ref="X29:Y29"/>
    <mergeCell ref="A1:Y1"/>
    <mergeCell ref="L9:Y9"/>
    <mergeCell ref="L10:Y10"/>
    <mergeCell ref="A33:B33"/>
    <mergeCell ref="C33:W33"/>
    <mergeCell ref="X33:Y33"/>
    <mergeCell ref="A27:B27"/>
    <mergeCell ref="C27:W27"/>
    <mergeCell ref="X27:Y27"/>
    <mergeCell ref="A32:B32"/>
    <mergeCell ref="C32:W32"/>
    <mergeCell ref="X32:Y32"/>
    <mergeCell ref="A30:B30"/>
    <mergeCell ref="C30:W30"/>
    <mergeCell ref="X30:Y30"/>
    <mergeCell ref="A31:B31"/>
  </mergeCells>
  <phoneticPr fontId="1"/>
  <pageMargins left="0.78740157480314965" right="0.59055118110236227" top="0.94488188976377963" bottom="0.9448818897637796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9512-5A86-4C50-89F7-289F737E57B3}">
  <sheetPr codeName="Sheet8">
    <tabColor theme="9"/>
    <pageSetUpPr fitToPage="1"/>
  </sheetPr>
  <dimension ref="A1:AL231"/>
  <sheetViews>
    <sheetView view="pageBreakPreview" zoomScale="70" zoomScaleNormal="100" zoomScaleSheetLayoutView="70" workbookViewId="0">
      <selection activeCell="E10" sqref="E10:E33"/>
    </sheetView>
  </sheetViews>
  <sheetFormatPr defaultColWidth="8.08203125" defaultRowHeight="14"/>
  <cols>
    <col min="1" max="1" width="3" style="13" customWidth="1"/>
    <col min="2" max="2" width="28.58203125" style="12" customWidth="1"/>
    <col min="3" max="3" width="4.08203125" style="20" customWidth="1"/>
    <col min="4" max="4" width="20.58203125" style="21" customWidth="1"/>
    <col min="5" max="5" width="23.5" style="21" customWidth="1"/>
    <col min="6" max="6" width="5.08203125" style="21" customWidth="1"/>
    <col min="7" max="9" width="26.08203125" style="12" customWidth="1"/>
    <col min="10" max="10" width="8.08203125" style="12"/>
    <col min="11" max="11" width="9.5" style="12" hidden="1" customWidth="1"/>
    <col min="12" max="12" width="7.5" style="12" hidden="1" customWidth="1"/>
    <col min="13" max="13" width="9" style="12" customWidth="1"/>
    <col min="14" max="38" width="8.08203125" style="12" customWidth="1"/>
    <col min="39" max="16384" width="8.08203125" style="12"/>
  </cols>
  <sheetData>
    <row r="1" spans="1:38">
      <c r="A1" s="407" t="s">
        <v>360</v>
      </c>
      <c r="B1" s="407"/>
      <c r="C1" s="407"/>
      <c r="D1" s="407"/>
      <c r="E1" s="407"/>
      <c r="F1" s="407"/>
      <c r="G1" s="407"/>
      <c r="H1" s="407"/>
      <c r="I1" s="407"/>
    </row>
    <row r="2" spans="1:38" ht="16.5" customHeight="1">
      <c r="A2" s="8" t="s">
        <v>61</v>
      </c>
      <c r="B2" s="9"/>
      <c r="C2" s="10"/>
      <c r="D2" s="11"/>
      <c r="E2" s="11"/>
      <c r="F2" s="11"/>
      <c r="G2" s="9"/>
      <c r="H2" s="9"/>
      <c r="I2" s="43" t="str">
        <f>IF(K3="変更実績",IF(COUNTA(入力シート【基本情報】!E41:E43)&gt;2,"【変更承認/実績報告用】","【交付申請情報が不足しています！】"),"【交付申請用】")</f>
        <v>【交付申請用】</v>
      </c>
      <c r="K2" s="12" t="s">
        <v>145</v>
      </c>
    </row>
    <row r="3" spans="1:38" ht="16.5" customHeight="1">
      <c r="A3" s="408" t="str">
        <f>"令和８年度京都府建設業等人手不足対策支援事業補助金交付申請書　所要額調書（"&amp;入力シート【基本情報】!E27&amp;"）"</f>
        <v>令和８年度京都府建設業等人手不足対策支援事業補助金交付申請書　所要額調書（）</v>
      </c>
      <c r="B3" s="408"/>
      <c r="C3" s="408"/>
      <c r="D3" s="408"/>
      <c r="E3" s="408"/>
      <c r="F3" s="408"/>
      <c r="G3" s="408"/>
      <c r="H3" s="408"/>
      <c r="I3" s="408"/>
      <c r="K3" s="12" t="str">
        <f>IF(入力シート【基本情報】!I39="OK","変更実績","交付申請")</f>
        <v>交付申請</v>
      </c>
    </row>
    <row r="4" spans="1:38" ht="16.5" customHeight="1">
      <c r="B4" s="14" t="s">
        <v>48</v>
      </c>
      <c r="C4" s="409">
        <f>入力シート【基本情報】!E6</f>
        <v>0</v>
      </c>
      <c r="D4" s="409"/>
      <c r="E4" s="409"/>
      <c r="F4" s="16"/>
      <c r="G4" s="15"/>
      <c r="H4" s="15"/>
      <c r="I4" s="15"/>
    </row>
    <row r="5" spans="1:38" ht="16.5" customHeight="1">
      <c r="A5" s="16"/>
      <c r="B5" s="16"/>
      <c r="C5" s="16"/>
      <c r="D5" s="17"/>
      <c r="E5" s="17"/>
      <c r="F5" s="17"/>
      <c r="G5" s="15"/>
      <c r="H5" s="15"/>
      <c r="I5" s="15"/>
    </row>
    <row r="6" spans="1:38" ht="16.5" customHeight="1">
      <c r="A6" s="16"/>
      <c r="B6" s="14" t="s">
        <v>49</v>
      </c>
      <c r="C6" s="409">
        <f>入力シート【基本情報】!E32</f>
        <v>0</v>
      </c>
      <c r="D6" s="409"/>
      <c r="E6" s="409"/>
      <c r="F6" s="409"/>
      <c r="G6" s="409"/>
      <c r="H6" s="409"/>
      <c r="I6" s="409"/>
    </row>
    <row r="7" spans="1:38" ht="16.5" customHeight="1">
      <c r="A7" s="15"/>
      <c r="B7" s="15"/>
      <c r="C7" s="18"/>
      <c r="D7" s="19"/>
      <c r="E7" s="19"/>
      <c r="F7" s="19"/>
      <c r="G7" s="15"/>
      <c r="H7" s="15"/>
      <c r="I7" s="15"/>
    </row>
    <row r="8" spans="1:38" s="227" customFormat="1" ht="15" customHeight="1">
      <c r="A8" s="410"/>
      <c r="B8" s="410" t="s">
        <v>50</v>
      </c>
      <c r="C8" s="413" t="s">
        <v>262</v>
      </c>
      <c r="D8" s="414"/>
      <c r="E8" s="417" t="s">
        <v>107</v>
      </c>
      <c r="F8" s="405" t="s">
        <v>131</v>
      </c>
      <c r="G8" s="417" t="s">
        <v>51</v>
      </c>
      <c r="H8" s="420" t="s">
        <v>52</v>
      </c>
      <c r="I8" s="422" t="s">
        <v>53</v>
      </c>
      <c r="J8" s="397"/>
      <c r="K8" s="398"/>
    </row>
    <row r="9" spans="1:38" s="227" customFormat="1" ht="26.5" customHeight="1">
      <c r="A9" s="411"/>
      <c r="B9" s="412"/>
      <c r="C9" s="415"/>
      <c r="D9" s="416"/>
      <c r="E9" s="418"/>
      <c r="F9" s="406"/>
      <c r="G9" s="419"/>
      <c r="H9" s="421"/>
      <c r="I9" s="423"/>
      <c r="J9" s="397"/>
      <c r="K9" s="398"/>
      <c r="AL9" s="227" t="s">
        <v>54</v>
      </c>
    </row>
    <row r="10" spans="1:38" s="227" customFormat="1" ht="15" customHeight="1">
      <c r="A10" s="399">
        <v>1</v>
      </c>
      <c r="B10" s="402" t="str">
        <f>IF($K$3="変更実績",(入力シート【申請内容】!$E$24&amp;CHAR(10)&amp;入力シート【申請内容】!$E$25),(入力シート【申請内容】!$E$8&amp;CHAR(10)&amp;入力シート【申請内容】!$E$9))</f>
        <v xml:space="preserve">
</v>
      </c>
      <c r="C10" s="295"/>
      <c r="D10" s="296"/>
      <c r="E10" s="434">
        <f>IF(入力シート【基本情報】!E27="バックオフィスの生産性向上及び多様な担い手確保に資する事業","－",入力シート【基本情報】!E33)</f>
        <v>0</v>
      </c>
      <c r="F10" s="432" t="s">
        <v>132</v>
      </c>
      <c r="G10" s="391">
        <f>入力シート【申請内容】!$E$18</f>
        <v>0</v>
      </c>
      <c r="H10" s="391">
        <f>入力シート【申請内容】!E19</f>
        <v>0</v>
      </c>
      <c r="I10" s="391">
        <f>ROUNDDOWN((G10-H10)*$L$12,-3)</f>
        <v>0</v>
      </c>
      <c r="AL10" s="12" t="s">
        <v>55</v>
      </c>
    </row>
    <row r="11" spans="1:38" ht="15" customHeight="1">
      <c r="A11" s="400"/>
      <c r="B11" s="403"/>
      <c r="C11" s="297" t="s">
        <v>56</v>
      </c>
      <c r="D11" s="298">
        <f>IF($K$3="変更実績",入力シート【申請内容】!$E$26,入力シート【申請内容】!$E$10)</f>
        <v>0</v>
      </c>
      <c r="E11" s="435"/>
      <c r="F11" s="394"/>
      <c r="G11" s="392"/>
      <c r="H11" s="392"/>
      <c r="I11" s="392"/>
      <c r="K11" s="227" t="s">
        <v>374</v>
      </c>
      <c r="L11" s="227">
        <f>E10</f>
        <v>0</v>
      </c>
      <c r="AL11" s="12" t="s">
        <v>57</v>
      </c>
    </row>
    <row r="12" spans="1:38" ht="15" customHeight="1">
      <c r="A12" s="400"/>
      <c r="B12" s="403"/>
      <c r="C12" s="299"/>
      <c r="E12" s="435"/>
      <c r="F12" s="433"/>
      <c r="G12" s="392"/>
      <c r="H12" s="392"/>
      <c r="I12" s="392"/>
      <c r="K12" s="12" t="s">
        <v>365</v>
      </c>
      <c r="L12" s="12">
        <f>IF(入力シート【基本情報】!E27="バックオフィス業務のDXに係る事業",1/2,IF($E$10="実施なし",1/2,2/3))</f>
        <v>0.66666666666666663</v>
      </c>
    </row>
    <row r="13" spans="1:38" ht="15" customHeight="1">
      <c r="A13" s="400"/>
      <c r="B13" s="403"/>
      <c r="C13" s="297"/>
      <c r="D13" s="15"/>
      <c r="E13" s="435"/>
      <c r="F13" s="393" t="s">
        <v>133</v>
      </c>
      <c r="G13" s="392" t="str">
        <f>IF($K$3="交付申請","",入力シート【申請内容】!$E$34)</f>
        <v/>
      </c>
      <c r="H13" s="392" t="str">
        <f>IF($K$3="交付申請","",入力シート【申請内容】!$E$35)</f>
        <v/>
      </c>
      <c r="I13" s="392" t="str">
        <f>IF(K3="交付申請","",ROUNDDOWN((G13-H13)*$L$12,-3))</f>
        <v/>
      </c>
    </row>
    <row r="14" spans="1:38" ht="15" customHeight="1">
      <c r="A14" s="400"/>
      <c r="B14" s="403"/>
      <c r="C14" s="297" t="s">
        <v>58</v>
      </c>
      <c r="D14" s="298">
        <f>IF($K$3="実績報告",入力シート【申請内容】!$E$27,入力シート【申請内容】!$E$11)</f>
        <v>0</v>
      </c>
      <c r="E14" s="435"/>
      <c r="F14" s="394"/>
      <c r="G14" s="392"/>
      <c r="H14" s="392"/>
      <c r="I14" s="392"/>
    </row>
    <row r="15" spans="1:38" ht="15" customHeight="1">
      <c r="A15" s="401"/>
      <c r="B15" s="404"/>
      <c r="C15" s="300"/>
      <c r="D15" s="301"/>
      <c r="E15" s="435"/>
      <c r="F15" s="395"/>
      <c r="G15" s="396"/>
      <c r="H15" s="396"/>
      <c r="I15" s="396"/>
    </row>
    <row r="16" spans="1:38" s="227" customFormat="1" ht="15" customHeight="1">
      <c r="A16" s="399">
        <v>2</v>
      </c>
      <c r="B16" s="402" t="str">
        <f>IF(入力シート【申請内容】!$F$6="申請する",IF($K$3="交付申請",(入力シート【申請内容】!$F$8&amp;CHAR(10)&amp;入力シート【申請内容】!$F$9),(入力シート【申請内容】!$F$24&amp;CHAR(10)&amp;入力シート【申請内容】!$F$25)),"")</f>
        <v/>
      </c>
      <c r="C16" s="295"/>
      <c r="D16" s="296"/>
      <c r="E16" s="435"/>
      <c r="F16" s="432" t="s">
        <v>132</v>
      </c>
      <c r="G16" s="391" t="str">
        <f>IF(入力シート【申請内容】!$F$6="申請する",入力シート【申請内容】!F18,"")</f>
        <v/>
      </c>
      <c r="H16" s="391" t="str">
        <f>IF(入力シート【申請内容】!$F$6="申請する",入力シート【申請内容】!F19,"")</f>
        <v/>
      </c>
      <c r="I16" s="391" t="str">
        <f>IF(入力シート【申請内容】!$F$6="申請する",ROUNDDOWN((G16-H16)*$L$12,-3),"")</f>
        <v/>
      </c>
    </row>
    <row r="17" spans="1:9" ht="15" customHeight="1">
      <c r="A17" s="400"/>
      <c r="B17" s="403"/>
      <c r="C17" s="297" t="s">
        <v>56</v>
      </c>
      <c r="D17" s="298" t="str">
        <f>IF(入力シート【申請内容】!$F$6="申請する",IF($K$3="交付申請",入力シート【申請内容】!$F$10,入力シート【申請内容】!$F$26),"")</f>
        <v/>
      </c>
      <c r="E17" s="435"/>
      <c r="F17" s="394"/>
      <c r="G17" s="392"/>
      <c r="H17" s="392"/>
      <c r="I17" s="392"/>
    </row>
    <row r="18" spans="1:9" ht="15" customHeight="1">
      <c r="A18" s="400"/>
      <c r="B18" s="403"/>
      <c r="C18" s="299"/>
      <c r="E18" s="435"/>
      <c r="F18" s="433"/>
      <c r="G18" s="392"/>
      <c r="H18" s="392"/>
      <c r="I18" s="392"/>
    </row>
    <row r="19" spans="1:9" ht="15" customHeight="1">
      <c r="A19" s="400"/>
      <c r="B19" s="403"/>
      <c r="C19" s="297"/>
      <c r="D19" s="15"/>
      <c r="E19" s="435"/>
      <c r="F19" s="393" t="s">
        <v>133</v>
      </c>
      <c r="G19" s="392" t="str">
        <f>IF(入力シート【申請内容】!$F$6="申請する",IF($K$3="交付申請","",入力シート【申請内容】!$F$34),"")</f>
        <v/>
      </c>
      <c r="H19" s="392" t="str">
        <f>IF(入力シート【申請内容】!$F$6="申請する",IF($K$3="交付申請","",入力シート【申請内容】!$F$35),"")</f>
        <v/>
      </c>
      <c r="I19" s="392" t="str">
        <f>IF(入力シート【申請内容】!$F$6="申請する",IF(K3="交付申請","",ROUNDDOWN((G19-H19)*$L$12,-3)),"")</f>
        <v/>
      </c>
    </row>
    <row r="20" spans="1:9" ht="15" customHeight="1">
      <c r="A20" s="400"/>
      <c r="B20" s="403"/>
      <c r="C20" s="297" t="s">
        <v>58</v>
      </c>
      <c r="D20" s="298" t="str">
        <f>IF(入力シート【申請内容】!$F$6="申請する",IF($K$3="交付申請",入力シート【申請内容】!$F$11,入力シート【申請内容】!$F$27),"")</f>
        <v/>
      </c>
      <c r="E20" s="435"/>
      <c r="F20" s="394"/>
      <c r="G20" s="392"/>
      <c r="H20" s="392"/>
      <c r="I20" s="392"/>
    </row>
    <row r="21" spans="1:9" ht="15" customHeight="1">
      <c r="A21" s="401"/>
      <c r="B21" s="404"/>
      <c r="C21" s="300"/>
      <c r="D21" s="301"/>
      <c r="E21" s="435"/>
      <c r="F21" s="395"/>
      <c r="G21" s="396"/>
      <c r="H21" s="396"/>
      <c r="I21" s="396"/>
    </row>
    <row r="22" spans="1:9" s="227" customFormat="1" ht="15" customHeight="1">
      <c r="A22" s="399">
        <v>3</v>
      </c>
      <c r="B22" s="402" t="str">
        <f>IF(入力シート【申請内容】!$G$6="申請する",IF($K$3="交付申請",(入力シート【申請内容】!$G$8&amp;CHAR(10)&amp;入力シート【申請内容】!$G$9),(入力シート【申請内容】!$G$24&amp;CHAR(10)&amp;入力シート【申請内容】!$G$25)),"")</f>
        <v/>
      </c>
      <c r="C22" s="295"/>
      <c r="D22" s="296"/>
      <c r="E22" s="435"/>
      <c r="F22" s="432" t="s">
        <v>132</v>
      </c>
      <c r="G22" s="391" t="str">
        <f>IF(入力シート【申請内容】!$G$6="申請する",入力シート【申請内容】!G18,"")</f>
        <v/>
      </c>
      <c r="H22" s="391" t="str">
        <f>IF(入力シート【申請内容】!$G$6="申請する",入力シート【申請内容】!G19,"")</f>
        <v/>
      </c>
      <c r="I22" s="391" t="str">
        <f>IF(入力シート【申請内容】!$G$6="申請する",ROUNDDOWN((G22-H22)*$L$12,-3),"")</f>
        <v/>
      </c>
    </row>
    <row r="23" spans="1:9" ht="15" customHeight="1">
      <c r="A23" s="400"/>
      <c r="B23" s="403"/>
      <c r="C23" s="297" t="s">
        <v>56</v>
      </c>
      <c r="D23" s="298" t="str">
        <f>IF(入力シート【申請内容】!$G$6="申請する",IF($K$3="交付申請",入力シート【申請内容】!$G$10,入力シート【申請内容】!$G$26),"")</f>
        <v/>
      </c>
      <c r="E23" s="435"/>
      <c r="F23" s="394"/>
      <c r="G23" s="392"/>
      <c r="H23" s="392"/>
      <c r="I23" s="392"/>
    </row>
    <row r="24" spans="1:9" ht="15" customHeight="1">
      <c r="A24" s="400"/>
      <c r="B24" s="403"/>
      <c r="C24" s="299"/>
      <c r="E24" s="435"/>
      <c r="F24" s="433"/>
      <c r="G24" s="392"/>
      <c r="H24" s="392"/>
      <c r="I24" s="392"/>
    </row>
    <row r="25" spans="1:9" ht="15" customHeight="1">
      <c r="A25" s="400"/>
      <c r="B25" s="403"/>
      <c r="C25" s="297"/>
      <c r="D25" s="15"/>
      <c r="E25" s="435"/>
      <c r="F25" s="393" t="s">
        <v>133</v>
      </c>
      <c r="G25" s="392" t="str">
        <f>IF(入力シート【申請内容】!$G$6="申請する",IF($K$3="交付申請","",入力シート【申請内容】!$G$34),"")</f>
        <v/>
      </c>
      <c r="H25" s="392" t="str">
        <f>IF(入力シート【申請内容】!$G$6="申請する",IF($K$3="交付申請","",入力シート【申請内容】!$G$35),"")</f>
        <v/>
      </c>
      <c r="I25" s="392" t="str">
        <f>IF(入力シート【申請内容】!$G$6="申請する",IF(K3="交付申請","",ROUNDDOWN((G25-H25)*$L$12,-3)),"")</f>
        <v/>
      </c>
    </row>
    <row r="26" spans="1:9" ht="15" customHeight="1">
      <c r="A26" s="400"/>
      <c r="B26" s="403"/>
      <c r="C26" s="297" t="s">
        <v>58</v>
      </c>
      <c r="D26" s="298" t="str">
        <f>IF(入力シート【申請内容】!$G$6="申請する",IF($K$3="交付申請",入力シート【申請内容】!$G$11,入力シート【申請内容】!$G$27),"")</f>
        <v/>
      </c>
      <c r="E26" s="435"/>
      <c r="F26" s="394"/>
      <c r="G26" s="392"/>
      <c r="H26" s="392"/>
      <c r="I26" s="392"/>
    </row>
    <row r="27" spans="1:9" ht="15" customHeight="1">
      <c r="A27" s="401"/>
      <c r="B27" s="404"/>
      <c r="C27" s="300"/>
      <c r="D27" s="301"/>
      <c r="E27" s="435"/>
      <c r="F27" s="395"/>
      <c r="G27" s="396"/>
      <c r="H27" s="396"/>
      <c r="I27" s="396"/>
    </row>
    <row r="28" spans="1:9" s="227" customFormat="1" ht="15" customHeight="1">
      <c r="A28" s="399">
        <v>4</v>
      </c>
      <c r="B28" s="402" t="str">
        <f>IF(入力シート【申請内容】!$H$6="申請する",IF($K$3="交付申請",(入力シート【申請内容】!$H$8&amp;CHAR(10)&amp;入力シート【申請内容】!$H$9),(入力シート【申請内容】!$H$24&amp;CHAR(10)&amp;入力シート【申請内容】!$H$25)),"")</f>
        <v/>
      </c>
      <c r="C28" s="295"/>
      <c r="D28" s="296"/>
      <c r="E28" s="435"/>
      <c r="F28" s="432" t="s">
        <v>132</v>
      </c>
      <c r="G28" s="391" t="str">
        <f>IF(入力シート【申請内容】!$H$6="申請する",入力シート【申請内容】!H18,"")</f>
        <v/>
      </c>
      <c r="H28" s="391" t="str">
        <f>IF(入力シート【申請内容】!$H$6="申請する",入力シート【申請内容】!H19,"")</f>
        <v/>
      </c>
      <c r="I28" s="391" t="str">
        <f>IF(入力シート【申請内容】!$H$6="申請する",ROUNDDOWN((G28-H28)*$L$12,-3),"")</f>
        <v/>
      </c>
    </row>
    <row r="29" spans="1:9" ht="15" customHeight="1">
      <c r="A29" s="400"/>
      <c r="B29" s="403"/>
      <c r="C29" s="297" t="s">
        <v>56</v>
      </c>
      <c r="D29" s="298" t="str">
        <f>IF(入力シート【申請内容】!$H$6="申請する",IF($K$3="交付申請",入力シート【申請内容】!$H$10,入力シート【申請内容】!$H$26),"")</f>
        <v/>
      </c>
      <c r="E29" s="435"/>
      <c r="F29" s="394"/>
      <c r="G29" s="392"/>
      <c r="H29" s="392"/>
      <c r="I29" s="392"/>
    </row>
    <row r="30" spans="1:9" ht="15" customHeight="1">
      <c r="A30" s="400"/>
      <c r="B30" s="403"/>
      <c r="C30" s="299"/>
      <c r="E30" s="435"/>
      <c r="F30" s="433"/>
      <c r="G30" s="392"/>
      <c r="H30" s="392"/>
      <c r="I30" s="392"/>
    </row>
    <row r="31" spans="1:9" ht="15" customHeight="1">
      <c r="A31" s="400"/>
      <c r="B31" s="403"/>
      <c r="C31" s="297"/>
      <c r="D31" s="15"/>
      <c r="E31" s="435"/>
      <c r="F31" s="393" t="s">
        <v>133</v>
      </c>
      <c r="G31" s="392" t="str">
        <f>IF(入力シート【申請内容】!$H$6="申請する",IF($K$3="交付申請","",入力シート【申請内容】!$H$34),"")</f>
        <v/>
      </c>
      <c r="H31" s="392" t="str">
        <f>IF(入力シート【申請内容】!$H$6="申請する",IF($K$3="交付申請","",入力シート【申請内容】!$H$35),"")</f>
        <v/>
      </c>
      <c r="I31" s="392" t="str">
        <f>IF(入力シート【申請内容】!$H$6="申請する",IF($K$3="交付申請","",ROUNDDOWN((G31-H31)*$L$12,-3)),"")</f>
        <v/>
      </c>
    </row>
    <row r="32" spans="1:9" ht="15" customHeight="1">
      <c r="A32" s="400"/>
      <c r="B32" s="403"/>
      <c r="C32" s="297" t="s">
        <v>58</v>
      </c>
      <c r="D32" s="298" t="str">
        <f>IF(入力シート【申請内容】!$H$6="申請する",IF($K$3="交付申請",入力シート【申請内容】!$H$11,入力シート【申請内容】!$H$27),"")</f>
        <v/>
      </c>
      <c r="E32" s="435"/>
      <c r="F32" s="394"/>
      <c r="G32" s="392"/>
      <c r="H32" s="392"/>
      <c r="I32" s="392"/>
    </row>
    <row r="33" spans="1:9" ht="15" customHeight="1">
      <c r="A33" s="401"/>
      <c r="B33" s="404"/>
      <c r="C33" s="300"/>
      <c r="D33" s="301"/>
      <c r="E33" s="436"/>
      <c r="F33" s="395"/>
      <c r="G33" s="396"/>
      <c r="H33" s="396"/>
      <c r="I33" s="396"/>
    </row>
    <row r="34" spans="1:9" ht="16.5" customHeight="1">
      <c r="A34" s="399" t="s">
        <v>59</v>
      </c>
      <c r="B34" s="425"/>
      <c r="C34" s="426"/>
      <c r="D34" s="426"/>
      <c r="E34" s="427"/>
      <c r="F34" s="41"/>
      <c r="G34" s="239">
        <f>SUM(G10,G16,G22,G28)</f>
        <v>0</v>
      </c>
      <c r="H34" s="239">
        <f t="shared" ref="H34:I34" si="0">SUM(H10,H16,H22,H28)</f>
        <v>0</v>
      </c>
      <c r="I34" s="239">
        <f t="shared" si="0"/>
        <v>0</v>
      </c>
    </row>
    <row r="35" spans="1:9" ht="16.5" customHeight="1">
      <c r="A35" s="431"/>
      <c r="B35" s="428"/>
      <c r="C35" s="429"/>
      <c r="D35" s="429"/>
      <c r="E35" s="430"/>
      <c r="F35" s="42"/>
      <c r="G35" s="42" t="str">
        <f>IF($K$3="交付申請","",SUM(G13,G19,G25,G31))</f>
        <v/>
      </c>
      <c r="H35" s="42" t="str">
        <f t="shared" ref="H35:I35" si="1">IF($K$3="交付申請","",SUM(H13,H19,H25,H31))</f>
        <v/>
      </c>
      <c r="I35" s="42" t="str">
        <f t="shared" si="1"/>
        <v/>
      </c>
    </row>
    <row r="36" spans="1:9" ht="16.5" customHeight="1">
      <c r="A36" s="15"/>
      <c r="B36" s="199"/>
      <c r="C36" s="199"/>
      <c r="D36" s="199"/>
      <c r="E36" s="199"/>
      <c r="F36" s="199"/>
      <c r="G36" s="200"/>
      <c r="H36" s="200"/>
      <c r="I36" s="200"/>
    </row>
    <row r="37" spans="1:9" ht="16.5" customHeight="1">
      <c r="A37" s="15"/>
      <c r="B37" s="199"/>
      <c r="C37" s="199"/>
      <c r="D37" s="199"/>
      <c r="E37" s="199"/>
      <c r="F37" s="199"/>
      <c r="G37" s="240"/>
      <c r="H37" s="241" t="s">
        <v>138</v>
      </c>
      <c r="I37" s="242">
        <f>IF(入力シート【基本情報】!E27="バックオフィス業務のDXに係る事業",IF(I34&gt;=500000,500000,I34),IF(E10="実施なし",IF(I34&gt;=2000000,2000000,I34),IF(I34&gt;=3000000,3000000,I34)))</f>
        <v>0</v>
      </c>
    </row>
    <row r="38" spans="1:9" ht="16.5" customHeight="1">
      <c r="A38" s="15"/>
      <c r="B38" s="199"/>
      <c r="C38" s="199"/>
      <c r="D38" s="199"/>
      <c r="E38" s="199"/>
      <c r="F38" s="199"/>
      <c r="G38" s="240"/>
      <c r="H38" s="241" t="s">
        <v>139</v>
      </c>
      <c r="I38" s="243" t="str">
        <f>IF($K$3="交付申請","-",入力シート【基本情報】!E43)</f>
        <v>-</v>
      </c>
    </row>
    <row r="39" spans="1:9" ht="16.5" customHeight="1">
      <c r="A39" s="15"/>
      <c r="B39" s="199"/>
      <c r="C39" s="199"/>
      <c r="D39" s="199"/>
      <c r="E39" s="199"/>
      <c r="F39" s="199"/>
      <c r="G39" s="240"/>
      <c r="H39" s="241" t="s">
        <v>140</v>
      </c>
      <c r="I39" s="243" t="str">
        <f>IF(K3="交付申請","-",IF(入力シート【基本情報】!E27="バックオフィス業務のDXに係る事業",IF(I35&gt;=500000,500000,I35),IF(E10="実施なし",IF(I35&gt;=2000000,2000000,I35),IF(I35&gt;=3000000,3000000,I35))))</f>
        <v>-</v>
      </c>
    </row>
    <row r="40" spans="1:9" s="22" customFormat="1" ht="15" customHeight="1">
      <c r="A40" s="8"/>
      <c r="B40" s="424" t="str">
        <f>"※１補助対象事業者当たりの申請額の上限は、"&amp;IF(入力シート【基本情報】!E27="バックオフィス業務のDXに係る事業","50万円。","労働者の処遇改善を実施する場合は300万円、実施なしの場合は200万円。")</f>
        <v>※１補助対象事業者当たりの申請額の上限は、労働者の処遇改善を実施する場合は300万円、実施なしの場合は200万円。</v>
      </c>
      <c r="C40" s="424"/>
      <c r="D40" s="424"/>
      <c r="E40" s="424"/>
      <c r="F40" s="424"/>
      <c r="G40" s="424"/>
      <c r="H40" s="424"/>
      <c r="I40" s="424"/>
    </row>
    <row r="41" spans="1:9" s="22" customFormat="1" ht="15" customHeight="1">
      <c r="A41" s="23"/>
      <c r="B41" s="8"/>
      <c r="C41" s="24"/>
      <c r="D41" s="24"/>
      <c r="E41" s="24"/>
      <c r="F41" s="24"/>
      <c r="G41" s="17"/>
      <c r="H41" s="17"/>
      <c r="I41" s="17"/>
    </row>
    <row r="42" spans="1:9" s="22" customFormat="1" ht="15" customHeight="1">
      <c r="A42" s="23"/>
      <c r="B42" s="8"/>
      <c r="C42" s="24"/>
      <c r="D42" s="24"/>
      <c r="E42" s="24"/>
      <c r="F42" s="24"/>
      <c r="G42" s="17"/>
      <c r="H42" s="17"/>
      <c r="I42" s="17"/>
    </row>
    <row r="43" spans="1:9" s="22" customFormat="1" ht="15" customHeight="1">
      <c r="A43" s="23"/>
      <c r="B43" s="8"/>
      <c r="C43" s="24"/>
      <c r="D43" s="24"/>
      <c r="E43" s="24"/>
      <c r="F43" s="24"/>
      <c r="G43" s="17"/>
      <c r="H43" s="17"/>
      <c r="I43" s="17"/>
    </row>
    <row r="44" spans="1:9" s="22" customFormat="1" ht="15" customHeight="1">
      <c r="A44" s="25"/>
      <c r="B44" s="26"/>
      <c r="C44" s="27"/>
      <c r="D44" s="27"/>
      <c r="E44" s="27"/>
      <c r="F44" s="27"/>
      <c r="G44" s="27"/>
      <c r="H44" s="27"/>
      <c r="I44" s="27"/>
    </row>
    <row r="45" spans="1:9" s="22" customFormat="1" ht="13.4" customHeight="1">
      <c r="A45" s="25"/>
      <c r="B45" s="28"/>
      <c r="C45" s="29"/>
      <c r="D45" s="29"/>
      <c r="E45" s="29"/>
      <c r="F45" s="29"/>
    </row>
    <row r="46" spans="1:9" s="31" customFormat="1" ht="18" customHeight="1">
      <c r="A46" s="30"/>
      <c r="C46" s="32"/>
      <c r="D46" s="32"/>
      <c r="E46" s="32"/>
      <c r="F46" s="32"/>
    </row>
    <row r="47" spans="1:9" s="31" customFormat="1" ht="18" customHeight="1">
      <c r="A47" s="30"/>
      <c r="C47" s="32"/>
      <c r="D47" s="32"/>
      <c r="E47" s="32"/>
      <c r="F47" s="32"/>
    </row>
    <row r="48" spans="1:9" ht="18" customHeight="1"/>
    <row r="49" spans="1:3" ht="18" customHeight="1"/>
    <row r="50" spans="1:3" ht="18" customHeight="1"/>
    <row r="51" spans="1:3" ht="18" customHeight="1"/>
    <row r="52" spans="1:3" ht="18" customHeight="1"/>
    <row r="53" spans="1:3" ht="18" customHeight="1"/>
    <row r="54" spans="1:3" ht="18" customHeight="1"/>
    <row r="55" spans="1:3" ht="18" customHeight="1"/>
    <row r="56" spans="1:3" ht="18" customHeight="1"/>
    <row r="57" spans="1:3" ht="18" customHeight="1"/>
    <row r="58" spans="1:3" ht="18" customHeight="1"/>
    <row r="59" spans="1:3" ht="18" customHeight="1">
      <c r="A59" s="12"/>
      <c r="C59" s="12"/>
    </row>
    <row r="60" spans="1:3" ht="18" customHeight="1">
      <c r="A60" s="12"/>
      <c r="C60" s="12"/>
    </row>
    <row r="61" spans="1:3" ht="18" customHeight="1">
      <c r="A61" s="12"/>
      <c r="C61" s="12"/>
    </row>
    <row r="62" spans="1:3" ht="18" customHeight="1">
      <c r="A62" s="12"/>
      <c r="C62" s="12"/>
    </row>
    <row r="63" spans="1:3" ht="18" customHeight="1">
      <c r="A63" s="12"/>
      <c r="C63" s="12"/>
    </row>
    <row r="64" spans="1:3" ht="18" customHeight="1">
      <c r="A64" s="12"/>
      <c r="C64" s="12"/>
    </row>
    <row r="65" spans="1:3" ht="18" customHeight="1">
      <c r="A65" s="12"/>
      <c r="C65" s="12"/>
    </row>
    <row r="66" spans="1:3" ht="18" customHeight="1">
      <c r="A66" s="12"/>
      <c r="C66" s="12"/>
    </row>
    <row r="67" spans="1:3" ht="18" customHeight="1">
      <c r="A67" s="12"/>
      <c r="C67" s="12"/>
    </row>
    <row r="68" spans="1:3" ht="18" customHeight="1">
      <c r="A68" s="12"/>
      <c r="C68" s="12"/>
    </row>
    <row r="69" spans="1:3" ht="18" customHeight="1">
      <c r="A69" s="12"/>
      <c r="C69" s="12"/>
    </row>
    <row r="70" spans="1:3" ht="18" customHeight="1">
      <c r="A70" s="12"/>
      <c r="C70" s="12"/>
    </row>
    <row r="71" spans="1:3" ht="18" customHeight="1">
      <c r="A71" s="12"/>
      <c r="C71" s="12"/>
    </row>
    <row r="72" spans="1:3" ht="18" customHeight="1">
      <c r="A72" s="12"/>
      <c r="C72" s="12"/>
    </row>
    <row r="73" spans="1:3" ht="18" customHeight="1">
      <c r="A73" s="12"/>
      <c r="C73" s="12"/>
    </row>
    <row r="74" spans="1:3" ht="18" customHeight="1">
      <c r="A74" s="12"/>
      <c r="C74" s="12"/>
    </row>
    <row r="75" spans="1:3" ht="18" customHeight="1">
      <c r="A75" s="12"/>
      <c r="C75" s="12"/>
    </row>
    <row r="76" spans="1:3" ht="18" customHeight="1">
      <c r="A76" s="12"/>
      <c r="C76" s="12"/>
    </row>
    <row r="77" spans="1:3" ht="18" customHeight="1">
      <c r="A77" s="12"/>
      <c r="C77" s="12"/>
    </row>
    <row r="78" spans="1:3" ht="18" customHeight="1">
      <c r="A78" s="12"/>
      <c r="C78" s="12"/>
    </row>
    <row r="79" spans="1:3" ht="18" customHeight="1">
      <c r="A79" s="12"/>
      <c r="C79" s="12"/>
    </row>
    <row r="80" spans="1:3" ht="18" customHeight="1">
      <c r="A80" s="12"/>
      <c r="C80" s="12"/>
    </row>
    <row r="81" spans="1:3" ht="18" customHeight="1">
      <c r="A81" s="12"/>
      <c r="C81" s="12"/>
    </row>
    <row r="82" spans="1:3" ht="18" customHeight="1">
      <c r="A82" s="12"/>
      <c r="C82" s="12"/>
    </row>
    <row r="83" spans="1:3" ht="18" customHeight="1">
      <c r="A83" s="12"/>
      <c r="C83" s="12"/>
    </row>
    <row r="84" spans="1:3" ht="18" customHeight="1">
      <c r="A84" s="12"/>
      <c r="C84" s="12"/>
    </row>
    <row r="85" spans="1:3" ht="18" customHeight="1">
      <c r="A85" s="12"/>
      <c r="C85" s="12"/>
    </row>
    <row r="86" spans="1:3" ht="18" customHeight="1">
      <c r="A86" s="12"/>
      <c r="C86" s="12"/>
    </row>
    <row r="87" spans="1:3" ht="18" customHeight="1">
      <c r="A87" s="12"/>
      <c r="C87" s="12"/>
    </row>
    <row r="88" spans="1:3" ht="18" customHeight="1">
      <c r="A88" s="12"/>
      <c r="C88" s="12"/>
    </row>
    <row r="89" spans="1:3" ht="18" customHeight="1">
      <c r="A89" s="12"/>
      <c r="C89" s="12"/>
    </row>
    <row r="90" spans="1:3" ht="18" customHeight="1">
      <c r="A90" s="12"/>
      <c r="C90" s="12"/>
    </row>
    <row r="91" spans="1:3" ht="18" customHeight="1">
      <c r="A91" s="12"/>
      <c r="C91" s="12"/>
    </row>
    <row r="92" spans="1:3" ht="18" customHeight="1">
      <c r="A92" s="12"/>
      <c r="C92" s="12"/>
    </row>
    <row r="93" spans="1:3" ht="18" customHeight="1">
      <c r="A93" s="12"/>
      <c r="C93" s="12"/>
    </row>
    <row r="94" spans="1:3" ht="18" customHeight="1">
      <c r="A94" s="12"/>
      <c r="C94" s="12"/>
    </row>
    <row r="95" spans="1:3" ht="18" customHeight="1">
      <c r="A95" s="12"/>
      <c r="C95" s="12"/>
    </row>
    <row r="96" spans="1:3" ht="18" customHeight="1">
      <c r="A96" s="12"/>
      <c r="C96" s="12"/>
    </row>
    <row r="97" spans="1:3" ht="18" customHeight="1">
      <c r="A97" s="12"/>
      <c r="C97" s="12"/>
    </row>
    <row r="98" spans="1:3" ht="18" customHeight="1">
      <c r="A98" s="12"/>
      <c r="C98" s="12"/>
    </row>
    <row r="99" spans="1:3" ht="18" customHeight="1">
      <c r="A99" s="12"/>
      <c r="C99" s="12"/>
    </row>
    <row r="100" spans="1:3" ht="18" customHeight="1">
      <c r="A100" s="12"/>
      <c r="C100" s="12"/>
    </row>
    <row r="101" spans="1:3" ht="18" customHeight="1">
      <c r="A101" s="12"/>
      <c r="C101" s="12"/>
    </row>
    <row r="102" spans="1:3" ht="18" customHeight="1">
      <c r="A102" s="12"/>
      <c r="C102" s="12"/>
    </row>
    <row r="103" spans="1:3" ht="18" customHeight="1">
      <c r="A103" s="12"/>
      <c r="C103" s="12"/>
    </row>
    <row r="104" spans="1:3" ht="18" customHeight="1">
      <c r="A104" s="12"/>
      <c r="C104" s="12"/>
    </row>
    <row r="105" spans="1:3" ht="18" customHeight="1">
      <c r="A105" s="12"/>
      <c r="C105" s="12"/>
    </row>
    <row r="106" spans="1:3" ht="18" customHeight="1">
      <c r="A106" s="12"/>
      <c r="C106" s="12"/>
    </row>
    <row r="107" spans="1:3" ht="18" customHeight="1">
      <c r="A107" s="12"/>
      <c r="C107" s="12"/>
    </row>
    <row r="108" spans="1:3" ht="18" customHeight="1">
      <c r="A108" s="12"/>
      <c r="C108" s="12"/>
    </row>
    <row r="109" spans="1:3" ht="18" customHeight="1">
      <c r="A109" s="12"/>
      <c r="C109" s="12"/>
    </row>
    <row r="110" spans="1:3" ht="18" customHeight="1">
      <c r="A110" s="12"/>
      <c r="C110" s="12"/>
    </row>
    <row r="111" spans="1:3" ht="18" customHeight="1">
      <c r="A111" s="12"/>
      <c r="C111" s="12"/>
    </row>
    <row r="112" spans="1:3" ht="18" customHeight="1">
      <c r="A112" s="12"/>
      <c r="C112" s="12"/>
    </row>
    <row r="113" spans="1:3" ht="18" customHeight="1">
      <c r="A113" s="12"/>
      <c r="C113" s="12"/>
    </row>
    <row r="114" spans="1:3" ht="18" customHeight="1">
      <c r="A114" s="12"/>
      <c r="C114" s="12"/>
    </row>
    <row r="115" spans="1:3" ht="18" customHeight="1">
      <c r="A115" s="12"/>
      <c r="C115" s="12"/>
    </row>
    <row r="116" spans="1:3" ht="18" customHeight="1">
      <c r="A116" s="12"/>
      <c r="C116" s="12"/>
    </row>
    <row r="117" spans="1:3" ht="18" customHeight="1">
      <c r="A117" s="12"/>
      <c r="C117" s="12"/>
    </row>
    <row r="118" spans="1:3" ht="18" customHeight="1">
      <c r="A118" s="12"/>
      <c r="C118" s="12"/>
    </row>
    <row r="119" spans="1:3" ht="18" customHeight="1">
      <c r="A119" s="12"/>
      <c r="C119" s="12"/>
    </row>
    <row r="120" spans="1:3" ht="18" customHeight="1">
      <c r="A120" s="12"/>
      <c r="C120" s="12"/>
    </row>
    <row r="121" spans="1:3" ht="18" customHeight="1">
      <c r="A121" s="12"/>
      <c r="C121" s="12"/>
    </row>
    <row r="122" spans="1:3" ht="18" customHeight="1">
      <c r="A122" s="12"/>
      <c r="C122" s="12"/>
    </row>
    <row r="123" spans="1:3" ht="18" customHeight="1">
      <c r="A123" s="12"/>
      <c r="C123" s="12"/>
    </row>
    <row r="124" spans="1:3" ht="18" customHeight="1">
      <c r="A124" s="12"/>
      <c r="C124" s="12"/>
    </row>
    <row r="125" spans="1:3" ht="18" customHeight="1">
      <c r="A125" s="12"/>
      <c r="C125" s="12"/>
    </row>
    <row r="126" spans="1:3" ht="18" customHeight="1">
      <c r="A126" s="12"/>
      <c r="C126" s="12"/>
    </row>
    <row r="127" spans="1:3" ht="18" customHeight="1">
      <c r="A127" s="12"/>
      <c r="C127" s="12"/>
    </row>
    <row r="128" spans="1:3" ht="18" customHeight="1">
      <c r="A128" s="12"/>
      <c r="C128" s="12"/>
    </row>
    <row r="129" spans="1:3" ht="18" customHeight="1">
      <c r="A129" s="12"/>
      <c r="C129" s="12"/>
    </row>
    <row r="130" spans="1:3" ht="18" customHeight="1">
      <c r="A130" s="12"/>
      <c r="C130" s="12"/>
    </row>
    <row r="131" spans="1:3" ht="18" customHeight="1">
      <c r="A131" s="12"/>
      <c r="C131" s="12"/>
    </row>
    <row r="132" spans="1:3" ht="18" customHeight="1">
      <c r="A132" s="12"/>
      <c r="C132" s="12"/>
    </row>
    <row r="133" spans="1:3" ht="18" customHeight="1">
      <c r="A133" s="12"/>
      <c r="C133" s="12"/>
    </row>
    <row r="134" spans="1:3" ht="18" customHeight="1">
      <c r="A134" s="12"/>
      <c r="C134" s="12"/>
    </row>
    <row r="135" spans="1:3" ht="18" customHeight="1">
      <c r="A135" s="12"/>
      <c r="C135" s="12"/>
    </row>
    <row r="136" spans="1:3" ht="18" customHeight="1">
      <c r="A136" s="12"/>
      <c r="C136" s="12"/>
    </row>
    <row r="137" spans="1:3" ht="18" customHeight="1">
      <c r="A137" s="12"/>
      <c r="C137" s="12"/>
    </row>
    <row r="138" spans="1:3" ht="18" customHeight="1">
      <c r="A138" s="12"/>
      <c r="C138" s="12"/>
    </row>
    <row r="139" spans="1:3" ht="18" customHeight="1">
      <c r="A139" s="12"/>
      <c r="C139" s="12"/>
    </row>
    <row r="140" spans="1:3" ht="18" customHeight="1">
      <c r="A140" s="12"/>
      <c r="C140" s="12"/>
    </row>
    <row r="141" spans="1:3" ht="18" customHeight="1">
      <c r="A141" s="12"/>
      <c r="C141" s="12"/>
    </row>
    <row r="142" spans="1:3" ht="18" customHeight="1">
      <c r="A142" s="12"/>
      <c r="C142" s="12"/>
    </row>
    <row r="143" spans="1:3" ht="18" customHeight="1">
      <c r="A143" s="12"/>
      <c r="C143" s="12"/>
    </row>
    <row r="144" spans="1:3" ht="18" customHeight="1">
      <c r="A144" s="12"/>
      <c r="C144" s="12"/>
    </row>
    <row r="145" spans="1:3" ht="18" customHeight="1">
      <c r="A145" s="12"/>
      <c r="C145" s="12"/>
    </row>
    <row r="146" spans="1:3" ht="18" customHeight="1">
      <c r="A146" s="12"/>
      <c r="C146" s="12"/>
    </row>
    <row r="147" spans="1:3" ht="18" customHeight="1">
      <c r="A147" s="12"/>
      <c r="C147" s="12"/>
    </row>
    <row r="148" spans="1:3" ht="18" customHeight="1">
      <c r="A148" s="12"/>
      <c r="C148" s="12"/>
    </row>
    <row r="149" spans="1:3" ht="18" customHeight="1">
      <c r="A149" s="12"/>
      <c r="C149" s="12"/>
    </row>
    <row r="150" spans="1:3" ht="18" customHeight="1">
      <c r="A150" s="12"/>
      <c r="C150" s="12"/>
    </row>
    <row r="151" spans="1:3" ht="18" customHeight="1">
      <c r="A151" s="12"/>
      <c r="C151" s="12"/>
    </row>
    <row r="152" spans="1:3" ht="18" customHeight="1">
      <c r="A152" s="12"/>
      <c r="C152" s="12"/>
    </row>
    <row r="153" spans="1:3" ht="18" customHeight="1">
      <c r="A153" s="12"/>
      <c r="C153" s="12"/>
    </row>
    <row r="154" spans="1:3" ht="18" customHeight="1">
      <c r="A154" s="12"/>
      <c r="C154" s="12"/>
    </row>
    <row r="155" spans="1:3" ht="18" customHeight="1">
      <c r="A155" s="12"/>
      <c r="C155" s="12"/>
    </row>
    <row r="156" spans="1:3" ht="18" customHeight="1">
      <c r="A156" s="12"/>
      <c r="C156" s="12"/>
    </row>
    <row r="157" spans="1:3" ht="18" customHeight="1">
      <c r="A157" s="12"/>
      <c r="C157" s="12"/>
    </row>
    <row r="158" spans="1:3" ht="18" customHeight="1">
      <c r="A158" s="12"/>
      <c r="C158" s="12"/>
    </row>
    <row r="159" spans="1:3" ht="18" customHeight="1">
      <c r="A159" s="12"/>
      <c r="C159" s="12"/>
    </row>
    <row r="160" spans="1:3" ht="18" customHeight="1">
      <c r="A160" s="12"/>
      <c r="C160" s="12"/>
    </row>
    <row r="161" spans="1:3" ht="18" customHeight="1">
      <c r="A161" s="12"/>
      <c r="C161" s="12"/>
    </row>
    <row r="162" spans="1:3" ht="18" customHeight="1">
      <c r="A162" s="12"/>
      <c r="C162" s="12"/>
    </row>
    <row r="163" spans="1:3" ht="18" customHeight="1">
      <c r="A163" s="12"/>
      <c r="C163" s="12"/>
    </row>
    <row r="164" spans="1:3" ht="18" customHeight="1">
      <c r="A164" s="12"/>
      <c r="C164" s="12"/>
    </row>
    <row r="165" spans="1:3" ht="18" customHeight="1">
      <c r="A165" s="12"/>
      <c r="C165" s="12"/>
    </row>
    <row r="166" spans="1:3" ht="18" customHeight="1">
      <c r="A166" s="12"/>
      <c r="C166" s="12"/>
    </row>
    <row r="167" spans="1:3" ht="18" customHeight="1">
      <c r="A167" s="12"/>
      <c r="C167" s="12"/>
    </row>
    <row r="168" spans="1:3" ht="18" customHeight="1">
      <c r="A168" s="12"/>
      <c r="C168" s="12"/>
    </row>
    <row r="169" spans="1:3" ht="18" customHeight="1">
      <c r="A169" s="12"/>
      <c r="C169" s="12"/>
    </row>
    <row r="170" spans="1:3" ht="18" customHeight="1">
      <c r="A170" s="12"/>
      <c r="C170" s="12"/>
    </row>
    <row r="171" spans="1:3" ht="18" customHeight="1">
      <c r="A171" s="12"/>
      <c r="C171" s="12"/>
    </row>
    <row r="172" spans="1:3" ht="18" customHeight="1">
      <c r="A172" s="12"/>
      <c r="C172" s="12"/>
    </row>
    <row r="173" spans="1:3" ht="18" customHeight="1">
      <c r="A173" s="12"/>
      <c r="C173" s="12"/>
    </row>
    <row r="174" spans="1:3" ht="18" customHeight="1">
      <c r="A174" s="12"/>
      <c r="C174" s="12"/>
    </row>
    <row r="175" spans="1:3" ht="18" customHeight="1">
      <c r="A175" s="12"/>
      <c r="C175" s="12"/>
    </row>
    <row r="176" spans="1:3" ht="18" customHeight="1">
      <c r="A176" s="12"/>
      <c r="C176" s="12"/>
    </row>
    <row r="177" spans="1:3" ht="18" customHeight="1">
      <c r="A177" s="12"/>
      <c r="C177" s="12"/>
    </row>
    <row r="178" spans="1:3" ht="18" customHeight="1">
      <c r="A178" s="12"/>
      <c r="C178" s="12"/>
    </row>
    <row r="179" spans="1:3" ht="18" customHeight="1">
      <c r="A179" s="12"/>
      <c r="C179" s="12"/>
    </row>
    <row r="180" spans="1:3" ht="18" customHeight="1">
      <c r="A180" s="12"/>
      <c r="C180" s="12"/>
    </row>
    <row r="181" spans="1:3" ht="18" customHeight="1">
      <c r="A181" s="12"/>
      <c r="C181" s="12"/>
    </row>
    <row r="182" spans="1:3" ht="18" customHeight="1">
      <c r="A182" s="12"/>
      <c r="C182" s="12"/>
    </row>
    <row r="183" spans="1:3" ht="18" customHeight="1">
      <c r="A183" s="12"/>
      <c r="C183" s="12"/>
    </row>
    <row r="184" spans="1:3" ht="18" customHeight="1">
      <c r="A184" s="12"/>
      <c r="C184" s="12"/>
    </row>
    <row r="185" spans="1:3" ht="18" customHeight="1">
      <c r="A185" s="12"/>
      <c r="C185" s="12"/>
    </row>
    <row r="186" spans="1:3" ht="18" customHeight="1">
      <c r="A186" s="12"/>
      <c r="C186" s="12"/>
    </row>
    <row r="187" spans="1:3" ht="18" customHeight="1">
      <c r="A187" s="12"/>
      <c r="C187" s="12"/>
    </row>
    <row r="188" spans="1:3" ht="18" customHeight="1">
      <c r="A188" s="12"/>
      <c r="C188" s="12"/>
    </row>
    <row r="189" spans="1:3" ht="18" customHeight="1">
      <c r="A189" s="12"/>
      <c r="C189" s="12"/>
    </row>
    <row r="190" spans="1:3" ht="18" customHeight="1">
      <c r="A190" s="12"/>
      <c r="C190" s="12"/>
    </row>
    <row r="191" spans="1:3" ht="18" customHeight="1">
      <c r="A191" s="12"/>
      <c r="C191" s="12"/>
    </row>
    <row r="192" spans="1:3" ht="18" customHeight="1">
      <c r="A192" s="12"/>
      <c r="C192" s="12"/>
    </row>
    <row r="193" spans="1:3" ht="18" customHeight="1">
      <c r="A193" s="12"/>
      <c r="C193" s="12"/>
    </row>
    <row r="194" spans="1:3" ht="18" customHeight="1">
      <c r="A194" s="12"/>
      <c r="C194" s="12"/>
    </row>
    <row r="195" spans="1:3" ht="18" customHeight="1">
      <c r="A195" s="12"/>
      <c r="C195" s="12"/>
    </row>
    <row r="196" spans="1:3" ht="18" customHeight="1">
      <c r="A196" s="12"/>
      <c r="C196" s="12"/>
    </row>
    <row r="197" spans="1:3" ht="18" customHeight="1">
      <c r="A197" s="12"/>
      <c r="C197" s="12"/>
    </row>
    <row r="198" spans="1:3" ht="18" customHeight="1">
      <c r="A198" s="12"/>
      <c r="C198" s="12"/>
    </row>
    <row r="199" spans="1:3" ht="18" customHeight="1">
      <c r="A199" s="12"/>
      <c r="C199" s="12"/>
    </row>
    <row r="200" spans="1:3" ht="18" customHeight="1">
      <c r="A200" s="12"/>
      <c r="C200" s="12"/>
    </row>
    <row r="201" spans="1:3" ht="18" customHeight="1">
      <c r="A201" s="12"/>
      <c r="C201" s="12"/>
    </row>
    <row r="202" spans="1:3" ht="18" customHeight="1">
      <c r="A202" s="12"/>
      <c r="C202" s="12"/>
    </row>
    <row r="203" spans="1:3" ht="18" customHeight="1">
      <c r="A203" s="12"/>
      <c r="C203" s="12"/>
    </row>
    <row r="204" spans="1:3" ht="18" customHeight="1">
      <c r="A204" s="12"/>
      <c r="C204" s="12"/>
    </row>
    <row r="205" spans="1:3" ht="18" customHeight="1">
      <c r="A205" s="12"/>
      <c r="C205" s="12"/>
    </row>
    <row r="206" spans="1:3" ht="18" customHeight="1">
      <c r="A206" s="12"/>
      <c r="C206" s="12"/>
    </row>
    <row r="207" spans="1:3" ht="18" customHeight="1">
      <c r="A207" s="12"/>
      <c r="C207" s="12"/>
    </row>
    <row r="208" spans="1:3" ht="18" customHeight="1">
      <c r="A208" s="12"/>
      <c r="C208" s="12"/>
    </row>
    <row r="209" spans="1:3" ht="18" customHeight="1">
      <c r="A209" s="12"/>
      <c r="C209" s="12"/>
    </row>
    <row r="210" spans="1:3" ht="18" customHeight="1">
      <c r="A210" s="12"/>
      <c r="C210" s="12"/>
    </row>
    <row r="211" spans="1:3" ht="18" customHeight="1">
      <c r="A211" s="12"/>
      <c r="C211" s="12"/>
    </row>
    <row r="212" spans="1:3" ht="18" customHeight="1">
      <c r="A212" s="12"/>
      <c r="C212" s="12"/>
    </row>
    <row r="213" spans="1:3" ht="18" customHeight="1">
      <c r="A213" s="12"/>
      <c r="C213" s="12"/>
    </row>
    <row r="214" spans="1:3" ht="18" customHeight="1">
      <c r="A214" s="12"/>
      <c r="C214" s="12"/>
    </row>
    <row r="215" spans="1:3" ht="18" customHeight="1">
      <c r="A215" s="12"/>
      <c r="C215" s="12"/>
    </row>
    <row r="216" spans="1:3" ht="18" customHeight="1">
      <c r="A216" s="12"/>
      <c r="C216" s="12"/>
    </row>
    <row r="217" spans="1:3" ht="18" customHeight="1">
      <c r="A217" s="12"/>
      <c r="C217" s="12"/>
    </row>
    <row r="218" spans="1:3" ht="18" customHeight="1">
      <c r="A218" s="12"/>
      <c r="C218" s="12"/>
    </row>
    <row r="219" spans="1:3" ht="18" customHeight="1">
      <c r="A219" s="12"/>
      <c r="C219" s="12"/>
    </row>
    <row r="220" spans="1:3" ht="18" customHeight="1">
      <c r="A220" s="12"/>
      <c r="C220" s="12"/>
    </row>
    <row r="221" spans="1:3" ht="18" customHeight="1">
      <c r="A221" s="12"/>
      <c r="C221" s="12"/>
    </row>
    <row r="222" spans="1:3" ht="18" customHeight="1">
      <c r="A222" s="12"/>
      <c r="C222" s="12"/>
    </row>
    <row r="223" spans="1:3" ht="18" customHeight="1">
      <c r="A223" s="12"/>
      <c r="C223" s="12"/>
    </row>
    <row r="224" spans="1:3" ht="18" customHeight="1">
      <c r="A224" s="12"/>
      <c r="C224" s="12"/>
    </row>
    <row r="225" spans="1:3" ht="18" customHeight="1">
      <c r="A225" s="12"/>
      <c r="C225" s="12"/>
    </row>
    <row r="226" spans="1:3" ht="18" customHeight="1">
      <c r="A226" s="12"/>
      <c r="C226" s="12"/>
    </row>
    <row r="227" spans="1:3" ht="13">
      <c r="A227" s="12"/>
      <c r="C227" s="12"/>
    </row>
    <row r="228" spans="1:3" ht="13">
      <c r="A228" s="12"/>
      <c r="C228" s="12"/>
    </row>
    <row r="229" spans="1:3" ht="13">
      <c r="A229" s="12"/>
      <c r="C229" s="12"/>
    </row>
    <row r="230" spans="1:3" ht="13">
      <c r="A230" s="12"/>
      <c r="C230" s="12"/>
    </row>
    <row r="231" spans="1:3" ht="13">
      <c r="A231" s="12"/>
      <c r="C231" s="12"/>
    </row>
  </sheetData>
  <mergeCells count="57">
    <mergeCell ref="B34:E35"/>
    <mergeCell ref="A34:A35"/>
    <mergeCell ref="F10:F12"/>
    <mergeCell ref="F13:F15"/>
    <mergeCell ref="F16:F18"/>
    <mergeCell ref="F19:F21"/>
    <mergeCell ref="F22:F24"/>
    <mergeCell ref="F25:F27"/>
    <mergeCell ref="A22:A27"/>
    <mergeCell ref="A28:A33"/>
    <mergeCell ref="B28:B33"/>
    <mergeCell ref="F28:F30"/>
    <mergeCell ref="E10:E33"/>
    <mergeCell ref="A16:A21"/>
    <mergeCell ref="B16:B21"/>
    <mergeCell ref="B40:I40"/>
    <mergeCell ref="G10:G12"/>
    <mergeCell ref="H10:H12"/>
    <mergeCell ref="I10:I12"/>
    <mergeCell ref="G13:G15"/>
    <mergeCell ref="H13:H15"/>
    <mergeCell ref="I13:I15"/>
    <mergeCell ref="G16:G18"/>
    <mergeCell ref="H16:H18"/>
    <mergeCell ref="B22:B27"/>
    <mergeCell ref="I16:I18"/>
    <mergeCell ref="G19:G21"/>
    <mergeCell ref="H19:H21"/>
    <mergeCell ref="I19:I21"/>
    <mergeCell ref="G22:G24"/>
    <mergeCell ref="H22:H24"/>
    <mergeCell ref="I22:I24"/>
    <mergeCell ref="G25:G27"/>
    <mergeCell ref="H25:H27"/>
    <mergeCell ref="I25:I27"/>
    <mergeCell ref="H8:H9"/>
    <mergeCell ref="I8:I9"/>
    <mergeCell ref="J8:K9"/>
    <mergeCell ref="A10:A15"/>
    <mergeCell ref="B10:B15"/>
    <mergeCell ref="F8:F9"/>
    <mergeCell ref="A1:I1"/>
    <mergeCell ref="A3:I3"/>
    <mergeCell ref="C4:E4"/>
    <mergeCell ref="C6:I6"/>
    <mergeCell ref="A8:A9"/>
    <mergeCell ref="B8:B9"/>
    <mergeCell ref="C8:D9"/>
    <mergeCell ref="E8:E9"/>
    <mergeCell ref="G8:G9"/>
    <mergeCell ref="G28:G30"/>
    <mergeCell ref="H28:H30"/>
    <mergeCell ref="I28:I30"/>
    <mergeCell ref="F31:F33"/>
    <mergeCell ref="G31:G33"/>
    <mergeCell ref="H31:H33"/>
    <mergeCell ref="I31:I33"/>
  </mergeCells>
  <phoneticPr fontId="1"/>
  <conditionalFormatting sqref="F10:I12 F16:I18 F22:I24 F34:I34 G37:I38">
    <cfRule type="expression" dxfId="2" priority="9">
      <formula>IF($K$3="変更実績",TRUE,FALSE)</formula>
    </cfRule>
  </conditionalFormatting>
  <conditionalFormatting sqref="F28:I30">
    <cfRule type="expression" dxfId="1" priority="1">
      <formula>IF($K$3="変更実績",TRUE,FALSE)</formula>
    </cfRule>
  </conditionalFormatting>
  <conditionalFormatting sqref="I2">
    <cfRule type="expression" dxfId="0" priority="3">
      <formula>$I$2="【交付申請情報が不足しています！】"</formula>
    </cfRule>
  </conditionalFormatting>
  <printOptions horizontalCentered="1"/>
  <pageMargins left="0.17" right="0.17" top="0.59055118110236227" bottom="0" header="0.51181102362204722" footer="0.51181102362204722"/>
  <pageSetup paperSize="9" scale="8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EC2F9-6039-475C-8BE1-4B08D839330D}">
  <sheetPr codeName="Sheet9">
    <tabColor theme="9"/>
  </sheetPr>
  <dimension ref="A1:AF18"/>
  <sheetViews>
    <sheetView view="pageBreakPreview" zoomScaleNormal="100" zoomScaleSheetLayoutView="100" workbookViewId="0">
      <selection activeCell="N31" sqref="N31"/>
    </sheetView>
  </sheetViews>
  <sheetFormatPr defaultColWidth="3.33203125" defaultRowHeight="13"/>
  <cols>
    <col min="1" max="31" width="3.33203125" style="33"/>
    <col min="32" max="32" width="3.33203125" style="33" customWidth="1"/>
    <col min="33" max="16384" width="3.33203125" style="33"/>
  </cols>
  <sheetData>
    <row r="1" spans="1:32">
      <c r="A1" s="441" t="s">
        <v>358</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row>
    <row r="2" spans="1:32" s="290" customFormat="1" ht="20.149999999999999" customHeight="1">
      <c r="A2" s="244" t="s">
        <v>73</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row>
    <row r="3" spans="1:32" s="290" customForma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row>
    <row r="4" spans="1:32" s="290" customFormat="1" ht="20.149999999999999" customHeight="1">
      <c r="A4" s="481" t="s">
        <v>72</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row>
    <row r="5" spans="1:32" s="290" customFormat="1" ht="10.4" customHeight="1">
      <c r="A5" s="291"/>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row>
    <row r="6" spans="1:32" s="290" customFormat="1" ht="15.75" customHeight="1">
      <c r="A6" s="455" t="s">
        <v>71</v>
      </c>
      <c r="B6" s="455"/>
      <c r="C6" s="455"/>
      <c r="D6" s="455"/>
      <c r="E6" s="455"/>
      <c r="F6" s="455"/>
      <c r="G6" s="454">
        <f>入力シート【基本情報】!E6</f>
        <v>0</v>
      </c>
      <c r="H6" s="454"/>
      <c r="I6" s="454"/>
      <c r="J6" s="454"/>
      <c r="K6" s="454"/>
      <c r="L6" s="454"/>
      <c r="M6" s="454"/>
      <c r="N6" s="454"/>
      <c r="O6" s="454"/>
      <c r="P6" s="454"/>
      <c r="Q6" s="454"/>
      <c r="R6" s="454"/>
      <c r="S6" s="454"/>
      <c r="T6" s="244"/>
      <c r="U6" s="244"/>
      <c r="V6" s="244"/>
      <c r="W6" s="244"/>
      <c r="X6" s="244"/>
      <c r="Y6" s="244"/>
      <c r="Z6" s="244"/>
      <c r="AA6" s="244"/>
      <c r="AB6" s="244"/>
      <c r="AC6" s="244"/>
      <c r="AD6" s="244"/>
      <c r="AE6" s="244"/>
      <c r="AF6" s="244"/>
    </row>
    <row r="7" spans="1:32" s="290" customFormat="1" ht="14">
      <c r="A7" s="228"/>
      <c r="B7" s="245"/>
      <c r="C7" s="245"/>
      <c r="D7" s="245"/>
      <c r="E7" s="245"/>
      <c r="F7" s="245"/>
      <c r="G7" s="246"/>
      <c r="H7" s="246"/>
      <c r="I7" s="246"/>
      <c r="J7" s="246"/>
      <c r="K7" s="246"/>
      <c r="L7" s="244"/>
      <c r="M7" s="244"/>
      <c r="N7" s="244"/>
      <c r="O7" s="244"/>
      <c r="P7" s="244"/>
      <c r="Q7" s="244"/>
      <c r="R7" s="244"/>
      <c r="S7" s="244"/>
      <c r="T7" s="244"/>
      <c r="U7" s="244"/>
      <c r="V7" s="244"/>
      <c r="W7" s="244"/>
      <c r="X7" s="244"/>
      <c r="Y7" s="244"/>
      <c r="Z7" s="244"/>
      <c r="AA7" s="244"/>
      <c r="AB7" s="244"/>
      <c r="AC7" s="244"/>
      <c r="AD7" s="244"/>
      <c r="AE7" s="244"/>
      <c r="AF7" s="247" t="s">
        <v>70</v>
      </c>
    </row>
    <row r="8" spans="1:32" s="290" customFormat="1" ht="27.75" customHeight="1">
      <c r="A8" s="492" t="s">
        <v>69</v>
      </c>
      <c r="B8" s="465" t="s">
        <v>68</v>
      </c>
      <c r="C8" s="466"/>
      <c r="D8" s="466"/>
      <c r="E8" s="466"/>
      <c r="F8" s="466"/>
      <c r="G8" s="466"/>
      <c r="H8" s="467"/>
      <c r="I8" s="468" t="s">
        <v>67</v>
      </c>
      <c r="J8" s="466"/>
      <c r="K8" s="467"/>
      <c r="L8" s="456" t="s">
        <v>66</v>
      </c>
      <c r="M8" s="457"/>
      <c r="N8" s="457"/>
      <c r="O8" s="458"/>
      <c r="P8" s="470" t="s">
        <v>65</v>
      </c>
      <c r="Q8" s="471"/>
      <c r="R8" s="471"/>
      <c r="S8" s="472"/>
      <c r="T8" s="490" t="s">
        <v>64</v>
      </c>
      <c r="U8" s="491"/>
      <c r="V8" s="456" t="s">
        <v>63</v>
      </c>
      <c r="W8" s="457"/>
      <c r="X8" s="457"/>
      <c r="Y8" s="458"/>
      <c r="Z8" s="495" t="s">
        <v>340</v>
      </c>
      <c r="AA8" s="496"/>
      <c r="AB8" s="496"/>
      <c r="AC8" s="496"/>
      <c r="AD8" s="496"/>
      <c r="AE8" s="496"/>
      <c r="AF8" s="497"/>
    </row>
    <row r="9" spans="1:32" s="290" customFormat="1" ht="27.75" customHeight="1">
      <c r="A9" s="493"/>
      <c r="B9" s="459"/>
      <c r="C9" s="460"/>
      <c r="D9" s="460"/>
      <c r="E9" s="460"/>
      <c r="F9" s="460"/>
      <c r="G9" s="460"/>
      <c r="H9" s="461"/>
      <c r="I9" s="459"/>
      <c r="J9" s="460"/>
      <c r="K9" s="461"/>
      <c r="L9" s="459"/>
      <c r="M9" s="460"/>
      <c r="N9" s="460"/>
      <c r="O9" s="461"/>
      <c r="P9" s="473"/>
      <c r="Q9" s="474"/>
      <c r="R9" s="474"/>
      <c r="S9" s="475"/>
      <c r="T9" s="459"/>
      <c r="U9" s="461"/>
      <c r="V9" s="459"/>
      <c r="W9" s="460"/>
      <c r="X9" s="460"/>
      <c r="Y9" s="461"/>
      <c r="Z9" s="498"/>
      <c r="AA9" s="499"/>
      <c r="AB9" s="499"/>
      <c r="AC9" s="499"/>
      <c r="AD9" s="499"/>
      <c r="AE9" s="499"/>
      <c r="AF9" s="500"/>
    </row>
    <row r="10" spans="1:32" s="290" customFormat="1" ht="27.75" customHeight="1">
      <c r="A10" s="494"/>
      <c r="B10" s="462"/>
      <c r="C10" s="463"/>
      <c r="D10" s="463"/>
      <c r="E10" s="463"/>
      <c r="F10" s="463"/>
      <c r="G10" s="463"/>
      <c r="H10" s="464"/>
      <c r="I10" s="462"/>
      <c r="J10" s="463"/>
      <c r="K10" s="464"/>
      <c r="L10" s="462"/>
      <c r="M10" s="463"/>
      <c r="N10" s="463"/>
      <c r="O10" s="464"/>
      <c r="P10" s="476"/>
      <c r="Q10" s="477"/>
      <c r="R10" s="477"/>
      <c r="S10" s="478"/>
      <c r="T10" s="462"/>
      <c r="U10" s="464"/>
      <c r="V10" s="462"/>
      <c r="W10" s="463"/>
      <c r="X10" s="463"/>
      <c r="Y10" s="464"/>
      <c r="Z10" s="501"/>
      <c r="AA10" s="502"/>
      <c r="AB10" s="502"/>
      <c r="AC10" s="502"/>
      <c r="AD10" s="502"/>
      <c r="AE10" s="502"/>
      <c r="AF10" s="503"/>
    </row>
    <row r="11" spans="1:32" s="290" customFormat="1" ht="27.75" customHeight="1">
      <c r="A11" s="37">
        <v>1</v>
      </c>
      <c r="B11" s="479">
        <f>入力シート【申請内容】!E12</f>
        <v>0</v>
      </c>
      <c r="C11" s="479"/>
      <c r="D11" s="479"/>
      <c r="E11" s="479"/>
      <c r="F11" s="479"/>
      <c r="G11" s="479"/>
      <c r="H11" s="479"/>
      <c r="I11" s="480">
        <f>入力シート【申請内容】!E13</f>
        <v>0</v>
      </c>
      <c r="J11" s="480"/>
      <c r="K11" s="480"/>
      <c r="L11" s="469">
        <f>入力シート【申請内容】!E14</f>
        <v>0</v>
      </c>
      <c r="M11" s="469"/>
      <c r="N11" s="469"/>
      <c r="O11" s="469"/>
      <c r="P11" s="469">
        <f>入力シート【申請内容】!E15</f>
        <v>0</v>
      </c>
      <c r="Q11" s="469"/>
      <c r="R11" s="469"/>
      <c r="S11" s="469"/>
      <c r="T11" s="482">
        <f>入力シート【申請内容】!E16</f>
        <v>0</v>
      </c>
      <c r="U11" s="482"/>
      <c r="V11" s="469">
        <f>入力シート【申請内容】!E17</f>
        <v>0</v>
      </c>
      <c r="W11" s="469"/>
      <c r="X11" s="469"/>
      <c r="Y11" s="469"/>
      <c r="Z11" s="483">
        <f t="shared" ref="Z11" si="0">L11+P11*T11+V11</f>
        <v>0</v>
      </c>
      <c r="AA11" s="484"/>
      <c r="AB11" s="484"/>
      <c r="AC11" s="484"/>
      <c r="AD11" s="484"/>
      <c r="AE11" s="484"/>
      <c r="AF11" s="485"/>
    </row>
    <row r="12" spans="1:32" s="290" customFormat="1" ht="27.75" customHeight="1">
      <c r="A12" s="38">
        <f t="shared" ref="A12:A13" si="1">A11+1</f>
        <v>2</v>
      </c>
      <c r="B12" s="486" t="str">
        <f>IF(入力シート【申請内容】!$F$6="申請する",入力シート【申請内容】!F12,"")</f>
        <v/>
      </c>
      <c r="C12" s="487"/>
      <c r="D12" s="487"/>
      <c r="E12" s="487"/>
      <c r="F12" s="487"/>
      <c r="G12" s="487"/>
      <c r="H12" s="488"/>
      <c r="I12" s="489" t="str">
        <f>IF(入力シート【申請内容】!$F$6="申請する",入力シート【申請内容】!F13,"")</f>
        <v/>
      </c>
      <c r="J12" s="489"/>
      <c r="K12" s="489"/>
      <c r="L12" s="439" t="str">
        <f>IF(入力シート【申請内容】!$F$6="申請する",入力シート【申請内容】!F14,"")</f>
        <v/>
      </c>
      <c r="M12" s="439"/>
      <c r="N12" s="439"/>
      <c r="O12" s="439"/>
      <c r="P12" s="439" t="str">
        <f>IF(入力シート【申請内容】!$F$6="申請する",入力シート【申請内容】!F15,"")</f>
        <v/>
      </c>
      <c r="Q12" s="439"/>
      <c r="R12" s="439"/>
      <c r="S12" s="439"/>
      <c r="T12" s="440" t="str">
        <f>IF(入力シート【申請内容】!$F$6="申請する",入力シート【申請内容】!F16,"")</f>
        <v/>
      </c>
      <c r="U12" s="440"/>
      <c r="V12" s="439" t="str">
        <f>IF(入力シート【申請内容】!$F$6="申請する",入力シート【申請内容】!F17,"")</f>
        <v/>
      </c>
      <c r="W12" s="439"/>
      <c r="X12" s="439"/>
      <c r="Y12" s="439"/>
      <c r="Z12" s="451" t="str">
        <f>IF(入力シート【申請内容】!$F$6="申請する",L12+P12*T12+V12,"")</f>
        <v/>
      </c>
      <c r="AA12" s="452"/>
      <c r="AB12" s="452"/>
      <c r="AC12" s="452"/>
      <c r="AD12" s="452"/>
      <c r="AE12" s="452"/>
      <c r="AF12" s="453"/>
    </row>
    <row r="13" spans="1:32" s="290" customFormat="1" ht="27.75" customHeight="1">
      <c r="A13" s="38">
        <f t="shared" si="1"/>
        <v>3</v>
      </c>
      <c r="B13" s="504" t="str">
        <f>IF(入力シート【申請内容】!$G$6="申請する",入力シート【申請内容】!G12,"")</f>
        <v/>
      </c>
      <c r="C13" s="505"/>
      <c r="D13" s="505"/>
      <c r="E13" s="505"/>
      <c r="F13" s="505"/>
      <c r="G13" s="505"/>
      <c r="H13" s="506"/>
      <c r="I13" s="489" t="str">
        <f>IF(入力シート【申請内容】!$G$6="申請する",入力シート【申請内容】!G13,"")</f>
        <v/>
      </c>
      <c r="J13" s="489"/>
      <c r="K13" s="489"/>
      <c r="L13" s="439" t="str">
        <f>IF(入力シート【申請内容】!$F$6="申請する",入力シート【申請内容】!G14,"")</f>
        <v/>
      </c>
      <c r="M13" s="439"/>
      <c r="N13" s="439"/>
      <c r="O13" s="439"/>
      <c r="P13" s="439" t="str">
        <f>IF(入力シート【申請内容】!$G$6="申請する",入力シート【申請内容】!G15,"")</f>
        <v/>
      </c>
      <c r="Q13" s="439"/>
      <c r="R13" s="439"/>
      <c r="S13" s="439"/>
      <c r="T13" s="440" t="str">
        <f>IF(入力シート【申請内容】!$F$6="申請する",入力シート【申請内容】!G16,"")</f>
        <v/>
      </c>
      <c r="U13" s="440"/>
      <c r="V13" s="439" t="str">
        <f>IF(入力シート【申請内容】!$G$6="申請する",入力シート【申請内容】!G17,"")</f>
        <v/>
      </c>
      <c r="W13" s="439"/>
      <c r="X13" s="439"/>
      <c r="Y13" s="439"/>
      <c r="Z13" s="451" t="str">
        <f>IF(入力シート【申請内容】!$G$6="申請する",L13+P13*T13+V13,"")</f>
        <v/>
      </c>
      <c r="AA13" s="452"/>
      <c r="AB13" s="452"/>
      <c r="AC13" s="452"/>
      <c r="AD13" s="452"/>
      <c r="AE13" s="452"/>
      <c r="AF13" s="453"/>
    </row>
    <row r="14" spans="1:32" s="290" customFormat="1" ht="27.75" customHeight="1">
      <c r="A14" s="62">
        <v>4</v>
      </c>
      <c r="B14" s="447" t="str">
        <f>IF(入力シート【申請内容】!$H$6="申請する",入力シート【申請内容】!H12,"")</f>
        <v/>
      </c>
      <c r="C14" s="448"/>
      <c r="D14" s="448"/>
      <c r="E14" s="448"/>
      <c r="F14" s="448"/>
      <c r="G14" s="448"/>
      <c r="H14" s="449"/>
      <c r="I14" s="438" t="str">
        <f>IF(入力シート【申請内容】!$H$6="申請する",入力シート【申請内容】!H13,"")</f>
        <v/>
      </c>
      <c r="J14" s="438"/>
      <c r="K14" s="438"/>
      <c r="L14" s="439" t="str">
        <f>IF(入力シート【申請内容】!$F$6="申請する",入力シート【申請内容】!H14,"")</f>
        <v/>
      </c>
      <c r="M14" s="439"/>
      <c r="N14" s="439"/>
      <c r="O14" s="439"/>
      <c r="P14" s="445" t="str">
        <f>IF(入力シート【申請内容】!$H$6="申請する",入力シート【申請内容】!H15,"")</f>
        <v/>
      </c>
      <c r="Q14" s="445"/>
      <c r="R14" s="445"/>
      <c r="S14" s="445"/>
      <c r="T14" s="440" t="str">
        <f>IF(入力シート【申請内容】!$F$6="申請する",入力シート【申請内容】!H16,"")</f>
        <v/>
      </c>
      <c r="U14" s="440"/>
      <c r="V14" s="445" t="str">
        <f>IF(入力シート【申請内容】!$H$6="申請する",入力シート【申請内容】!H17,"")</f>
        <v/>
      </c>
      <c r="W14" s="445"/>
      <c r="X14" s="445"/>
      <c r="Y14" s="445"/>
      <c r="Z14" s="442" t="str">
        <f>IF(入力シート【申請内容】!$H$6="申請する",L14+P14*T14+V14,"")</f>
        <v/>
      </c>
      <c r="AA14" s="443"/>
      <c r="AB14" s="443"/>
      <c r="AC14" s="443"/>
      <c r="AD14" s="443"/>
      <c r="AE14" s="443"/>
      <c r="AF14" s="444"/>
    </row>
    <row r="15" spans="1:32" s="290" customFormat="1" ht="27.75" customHeight="1">
      <c r="A15" s="63" t="s">
        <v>59</v>
      </c>
      <c r="B15" s="450"/>
      <c r="C15" s="450"/>
      <c r="D15" s="450"/>
      <c r="E15" s="450"/>
      <c r="F15" s="450"/>
      <c r="G15" s="450"/>
      <c r="H15" s="450"/>
      <c r="I15" s="450"/>
      <c r="J15" s="450"/>
      <c r="K15" s="450"/>
      <c r="L15" s="437">
        <f>SUM(L11:O14)</f>
        <v>0</v>
      </c>
      <c r="M15" s="437"/>
      <c r="N15" s="437"/>
      <c r="O15" s="437"/>
      <c r="P15" s="437"/>
      <c r="Q15" s="437"/>
      <c r="R15" s="437"/>
      <c r="S15" s="437"/>
      <c r="T15" s="446"/>
      <c r="U15" s="446"/>
      <c r="V15" s="437">
        <f>SUM(V11:Y14)</f>
        <v>0</v>
      </c>
      <c r="W15" s="437"/>
      <c r="X15" s="437"/>
      <c r="Y15" s="437"/>
      <c r="Z15" s="437">
        <f>SUM(Z11:AF14)</f>
        <v>0</v>
      </c>
      <c r="AA15" s="437"/>
      <c r="AB15" s="437"/>
      <c r="AC15" s="437"/>
      <c r="AD15" s="437"/>
      <c r="AE15" s="437"/>
      <c r="AF15" s="437"/>
    </row>
    <row r="16" spans="1:32" s="290" customFormat="1" ht="13.5" customHeight="1"/>
    <row r="17" spans="1:9" s="290" customFormat="1">
      <c r="A17" s="302" t="s">
        <v>62</v>
      </c>
      <c r="B17" s="303"/>
      <c r="C17" s="303"/>
      <c r="D17" s="303"/>
      <c r="E17" s="303"/>
      <c r="F17" s="303"/>
      <c r="G17" s="303"/>
      <c r="H17" s="303"/>
      <c r="I17" s="303"/>
    </row>
    <row r="18" spans="1:9" s="290" customFormat="1">
      <c r="A18" s="302"/>
    </row>
  </sheetData>
  <mergeCells count="47">
    <mergeCell ref="Z13:AF13"/>
    <mergeCell ref="A4:AF4"/>
    <mergeCell ref="T11:U11"/>
    <mergeCell ref="Z11:AF11"/>
    <mergeCell ref="B12:H12"/>
    <mergeCell ref="I12:K12"/>
    <mergeCell ref="T12:U12"/>
    <mergeCell ref="V11:Y11"/>
    <mergeCell ref="T8:U10"/>
    <mergeCell ref="A8:A10"/>
    <mergeCell ref="V12:Y12"/>
    <mergeCell ref="V8:Y10"/>
    <mergeCell ref="Z8:AF10"/>
    <mergeCell ref="B13:H13"/>
    <mergeCell ref="I13:K13"/>
    <mergeCell ref="L13:O13"/>
    <mergeCell ref="P12:S12"/>
    <mergeCell ref="P8:S10"/>
    <mergeCell ref="B11:H11"/>
    <mergeCell ref="I11:K11"/>
    <mergeCell ref="L11:O11"/>
    <mergeCell ref="A6:F6"/>
    <mergeCell ref="L8:O10"/>
    <mergeCell ref="B8:H10"/>
    <mergeCell ref="I8:K10"/>
    <mergeCell ref="P11:S11"/>
    <mergeCell ref="V13:Y13"/>
    <mergeCell ref="A1:AF1"/>
    <mergeCell ref="P15:S15"/>
    <mergeCell ref="Z14:AF14"/>
    <mergeCell ref="T14:U14"/>
    <mergeCell ref="V14:Y14"/>
    <mergeCell ref="P14:S14"/>
    <mergeCell ref="V15:Y15"/>
    <mergeCell ref="T15:U15"/>
    <mergeCell ref="Z15:AF15"/>
    <mergeCell ref="B14:H14"/>
    <mergeCell ref="L12:O12"/>
    <mergeCell ref="B15:H15"/>
    <mergeCell ref="I15:K15"/>
    <mergeCell ref="Z12:AF12"/>
    <mergeCell ref="G6:S6"/>
    <mergeCell ref="L15:O15"/>
    <mergeCell ref="I14:K14"/>
    <mergeCell ref="L14:O14"/>
    <mergeCell ref="P13:S13"/>
    <mergeCell ref="T13:U13"/>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254E-2046-4CE4-9091-3A9D892D3BD5}">
  <sheetPr codeName="Sheet1">
    <tabColor theme="9"/>
  </sheetPr>
  <dimension ref="A1:Y29"/>
  <sheetViews>
    <sheetView view="pageBreakPreview" topLeftCell="A12" zoomScale="110" zoomScaleNormal="100" zoomScaleSheetLayoutView="110" zoomScalePageLayoutView="70" workbookViewId="0">
      <selection activeCell="AF10" sqref="AF10"/>
    </sheetView>
  </sheetViews>
  <sheetFormatPr defaultColWidth="3.08203125" defaultRowHeight="17.149999999999999" customHeight="1"/>
  <cols>
    <col min="1" max="2" width="3.08203125" style="229"/>
    <col min="3" max="3" width="1.5" style="229" customWidth="1"/>
    <col min="4" max="4" width="5.83203125" style="229" customWidth="1"/>
    <col min="5" max="16384" width="3.08203125" style="229"/>
  </cols>
  <sheetData>
    <row r="1" spans="1:25" ht="17.149999999999999" customHeight="1">
      <c r="A1" s="316" t="s">
        <v>361</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5" ht="17.149999999999999" customHeight="1">
      <c r="A2" s="341" t="s">
        <v>0</v>
      </c>
      <c r="B2" s="341"/>
      <c r="C2" s="378" t="str">
        <f>"【"&amp;入力シート【基本情報】!E27&amp;"】"</f>
        <v>【】</v>
      </c>
      <c r="D2" s="378"/>
      <c r="E2" s="378"/>
      <c r="F2" s="378"/>
      <c r="G2" s="378"/>
      <c r="H2" s="378"/>
      <c r="I2" s="378"/>
      <c r="J2" s="378"/>
      <c r="K2" s="378"/>
      <c r="L2" s="378"/>
      <c r="M2" s="378"/>
      <c r="N2" s="378"/>
      <c r="O2" s="378"/>
      <c r="P2" s="378"/>
      <c r="Q2" s="378"/>
      <c r="R2" s="378"/>
      <c r="S2" s="378"/>
      <c r="T2" s="378"/>
      <c r="U2" s="378"/>
      <c r="V2" s="378"/>
      <c r="W2" s="378"/>
      <c r="X2" s="378"/>
      <c r="Y2" s="378"/>
    </row>
    <row r="3" spans="1:25" ht="17.149999999999999" customHeight="1">
      <c r="A3" s="317" t="s">
        <v>405</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7.149999999999999" customHeight="1">
      <c r="Q4" s="319"/>
      <c r="R4" s="319"/>
      <c r="S4" s="319"/>
      <c r="T4" s="319"/>
      <c r="U4" s="319"/>
      <c r="V4" s="319"/>
      <c r="W4" s="319"/>
      <c r="X4" s="319"/>
      <c r="Y4" s="319"/>
    </row>
    <row r="5" spans="1:25" ht="17.149999999999999" customHeight="1">
      <c r="A5" s="380" t="s">
        <v>398</v>
      </c>
      <c r="B5" s="380"/>
      <c r="C5" s="380"/>
      <c r="D5" s="380"/>
      <c r="E5" s="380"/>
      <c r="F5" s="380"/>
      <c r="G5" s="380"/>
      <c r="H5" s="380"/>
      <c r="I5" s="380"/>
      <c r="J5" s="380"/>
      <c r="K5" s="380"/>
      <c r="L5" s="380"/>
      <c r="M5" s="380"/>
      <c r="N5" s="380"/>
      <c r="O5" s="380"/>
      <c r="P5" s="380"/>
      <c r="Q5" s="380"/>
      <c r="R5" s="380"/>
      <c r="S5" s="380"/>
      <c r="T5" s="380"/>
      <c r="U5" s="380"/>
      <c r="V5" s="380"/>
      <c r="W5" s="380"/>
      <c r="X5" s="380"/>
      <c r="Y5" s="380"/>
    </row>
    <row r="8" spans="1:25" ht="33" customHeight="1">
      <c r="A8" s="318" t="s">
        <v>287</v>
      </c>
      <c r="B8" s="318"/>
      <c r="C8" s="318"/>
      <c r="D8" s="318"/>
      <c r="E8" s="318"/>
      <c r="F8" s="318"/>
      <c r="G8" s="318"/>
      <c r="H8" s="318"/>
      <c r="I8" s="318"/>
      <c r="J8" s="318"/>
      <c r="K8" s="318"/>
      <c r="L8" s="318"/>
      <c r="M8" s="318"/>
      <c r="N8" s="318"/>
      <c r="O8" s="318"/>
      <c r="P8" s="318"/>
      <c r="Q8" s="318"/>
      <c r="R8" s="318"/>
      <c r="S8" s="318"/>
      <c r="T8" s="318"/>
      <c r="U8" s="318"/>
      <c r="V8" s="318"/>
      <c r="W8" s="318"/>
      <c r="X8" s="318"/>
      <c r="Y8" s="318"/>
    </row>
    <row r="9" spans="1:25" ht="17.149999999999999" customHeight="1">
      <c r="A9" s="248"/>
      <c r="B9" s="249"/>
      <c r="C9" s="250"/>
      <c r="D9" s="251" t="s">
        <v>288</v>
      </c>
      <c r="E9" s="250"/>
      <c r="F9" s="250"/>
      <c r="G9" s="250"/>
      <c r="H9" s="250"/>
      <c r="I9" s="250"/>
      <c r="J9" s="250"/>
      <c r="K9" s="250"/>
      <c r="L9" s="250"/>
      <c r="M9" s="250"/>
      <c r="N9" s="250"/>
      <c r="O9" s="250"/>
      <c r="P9" s="250"/>
      <c r="Q9" s="250"/>
      <c r="R9" s="250"/>
      <c r="S9" s="250"/>
      <c r="T9" s="250"/>
      <c r="U9" s="250"/>
      <c r="V9" s="250"/>
      <c r="W9" s="250"/>
      <c r="X9" s="250"/>
      <c r="Y9" s="249"/>
    </row>
    <row r="10" spans="1:25" ht="34" customHeight="1">
      <c r="A10" s="518" t="s">
        <v>286</v>
      </c>
      <c r="B10" s="519"/>
      <c r="D10" s="304"/>
      <c r="E10" s="507" t="str">
        <f>IF(入力シート【基本情報】!$E$27="バックオフィスの生産性向上及び多様な担い手確保に資する事業",リスト!N2,リスト!O2)</f>
        <v>１　所定外労働時間を削減する。</v>
      </c>
      <c r="F10" s="322"/>
      <c r="G10" s="322"/>
      <c r="H10" s="322"/>
      <c r="I10" s="322"/>
      <c r="J10" s="322"/>
      <c r="K10" s="322"/>
      <c r="L10" s="322"/>
      <c r="M10" s="322"/>
      <c r="N10" s="322"/>
      <c r="O10" s="322"/>
      <c r="P10" s="322"/>
      <c r="Q10" s="322"/>
      <c r="R10" s="322"/>
      <c r="S10" s="322"/>
      <c r="T10" s="322"/>
      <c r="U10" s="322"/>
      <c r="V10" s="322"/>
      <c r="W10" s="322"/>
      <c r="X10" s="322"/>
      <c r="Y10" s="508"/>
    </row>
    <row r="11" spans="1:25" ht="34" customHeight="1">
      <c r="A11" s="252"/>
      <c r="B11" s="253"/>
      <c r="D11" s="304"/>
      <c r="E11" s="507" t="str">
        <f>IF(入力シート【基本情報】!$E$27="バックオフィスの生産性向上及び多様な担い手確保に資する事業",リスト!N3,リスト!O3)</f>
        <v>２　年次有給休暇の取得を推進する。</v>
      </c>
      <c r="F11" s="322"/>
      <c r="G11" s="322"/>
      <c r="H11" s="322"/>
      <c r="I11" s="322"/>
      <c r="J11" s="322"/>
      <c r="K11" s="322"/>
      <c r="L11" s="322"/>
      <c r="M11" s="322"/>
      <c r="N11" s="322"/>
      <c r="O11" s="322"/>
      <c r="P11" s="322"/>
      <c r="Q11" s="322"/>
      <c r="R11" s="322"/>
      <c r="S11" s="322"/>
      <c r="T11" s="322"/>
      <c r="U11" s="322"/>
      <c r="V11" s="322"/>
      <c r="W11" s="322"/>
      <c r="X11" s="322"/>
      <c r="Y11" s="508"/>
    </row>
    <row r="12" spans="1:25" ht="34" customHeight="1">
      <c r="A12" s="252"/>
      <c r="B12" s="253"/>
      <c r="D12" s="304"/>
      <c r="E12" s="507" t="str">
        <f>IF(入力シート【基本情報】!$E$27="バックオフィスの生産性向上及び多様な担い手確保に資する事業",リスト!N4,リスト!O4)</f>
        <v>３　外国人労働者の労働環境を改善する。</v>
      </c>
      <c r="F12" s="322"/>
      <c r="G12" s="322"/>
      <c r="H12" s="322"/>
      <c r="I12" s="322"/>
      <c r="J12" s="322"/>
      <c r="K12" s="322"/>
      <c r="L12" s="322"/>
      <c r="M12" s="322"/>
      <c r="N12" s="322"/>
      <c r="O12" s="322"/>
      <c r="P12" s="322"/>
      <c r="Q12" s="322"/>
      <c r="R12" s="322"/>
      <c r="S12" s="322"/>
      <c r="T12" s="322"/>
      <c r="U12" s="322"/>
      <c r="V12" s="322"/>
      <c r="W12" s="322"/>
      <c r="X12" s="322"/>
      <c r="Y12" s="508"/>
    </row>
    <row r="13" spans="1:25" ht="34" customHeight="1">
      <c r="A13" s="252"/>
      <c r="B13" s="253"/>
      <c r="D13" s="304"/>
      <c r="E13" s="507" t="str">
        <f>IF(入力シート【基本情報】!$E$27="バックオフィスの生産性向上及び多様な担い手確保に資する事業",リスト!N5,リスト!O5)</f>
        <v>４　女性従業員の採用を増やす。</v>
      </c>
      <c r="F13" s="322"/>
      <c r="G13" s="322"/>
      <c r="H13" s="322"/>
      <c r="I13" s="322"/>
      <c r="J13" s="322"/>
      <c r="K13" s="322"/>
      <c r="L13" s="322"/>
      <c r="M13" s="322"/>
      <c r="N13" s="322"/>
      <c r="O13" s="322"/>
      <c r="P13" s="322"/>
      <c r="Q13" s="322"/>
      <c r="R13" s="322"/>
      <c r="S13" s="322"/>
      <c r="T13" s="322"/>
      <c r="U13" s="322"/>
      <c r="V13" s="322"/>
      <c r="W13" s="322"/>
      <c r="X13" s="322"/>
      <c r="Y13" s="508"/>
    </row>
    <row r="14" spans="1:25" ht="34" customHeight="1">
      <c r="A14" s="252"/>
      <c r="B14" s="253"/>
      <c r="D14" s="304"/>
      <c r="E14" s="507" t="str">
        <f>IF(入力シート【基本情報】!$E$27="バックオフィスの生産性向上及び多様な担い手確保に資する事業",リスト!N6,リスト!O6)</f>
        <v>５　若手従業員の採用を増やす。</v>
      </c>
      <c r="F14" s="322"/>
      <c r="G14" s="322"/>
      <c r="H14" s="322"/>
      <c r="I14" s="322"/>
      <c r="J14" s="322"/>
      <c r="K14" s="322"/>
      <c r="L14" s="322"/>
      <c r="M14" s="322"/>
      <c r="N14" s="322"/>
      <c r="O14" s="322"/>
      <c r="P14" s="322"/>
      <c r="Q14" s="322"/>
      <c r="R14" s="322"/>
      <c r="S14" s="322"/>
      <c r="T14" s="322"/>
      <c r="U14" s="322"/>
      <c r="V14" s="322"/>
      <c r="W14" s="322"/>
      <c r="X14" s="322"/>
      <c r="Y14" s="508"/>
    </row>
    <row r="15" spans="1:25" ht="34" customHeight="1">
      <c r="A15" s="252"/>
      <c r="B15" s="253"/>
      <c r="D15" s="304"/>
      <c r="E15" s="507" t="str">
        <f>IF(入力シート【基本情報】!$E$27="バックオフィスの生産性向上及び多様な担い手確保に資する事業",リスト!N7,リスト!O7)</f>
        <v>６　作業に係る人手を減らす。（例：２人→１人　等）</v>
      </c>
      <c r="F15" s="322"/>
      <c r="G15" s="322"/>
      <c r="H15" s="322"/>
      <c r="I15" s="322"/>
      <c r="J15" s="322"/>
      <c r="K15" s="322"/>
      <c r="L15" s="322"/>
      <c r="M15" s="322"/>
      <c r="N15" s="322"/>
      <c r="O15" s="322"/>
      <c r="P15" s="322"/>
      <c r="Q15" s="322"/>
      <c r="R15" s="322"/>
      <c r="S15" s="322"/>
      <c r="T15" s="322"/>
      <c r="U15" s="322"/>
      <c r="V15" s="322"/>
      <c r="W15" s="322"/>
      <c r="X15" s="322"/>
      <c r="Y15" s="508"/>
    </row>
    <row r="16" spans="1:25" ht="34" customHeight="1">
      <c r="A16" s="252"/>
      <c r="B16" s="253"/>
      <c r="D16" s="304"/>
      <c r="E16" s="507" t="str">
        <f>IF(入力シート【基本情報】!$E$27="バックオフィスの生産性向上及び多様な担い手確保に資する事業",リスト!N8,リスト!O8)</f>
        <v>７　危険、きつい作業を減らす。（例：危険個所の測量をドローンで実施　等）</v>
      </c>
      <c r="F16" s="322"/>
      <c r="G16" s="322"/>
      <c r="H16" s="322"/>
      <c r="I16" s="322"/>
      <c r="J16" s="322"/>
      <c r="K16" s="322"/>
      <c r="L16" s="322"/>
      <c r="M16" s="322"/>
      <c r="N16" s="322"/>
      <c r="O16" s="322"/>
      <c r="P16" s="322"/>
      <c r="Q16" s="322"/>
      <c r="R16" s="322"/>
      <c r="S16" s="322"/>
      <c r="T16" s="322"/>
      <c r="U16" s="322"/>
      <c r="V16" s="322"/>
      <c r="W16" s="322"/>
      <c r="X16" s="322"/>
      <c r="Y16" s="508"/>
    </row>
    <row r="17" spans="1:25" ht="34" customHeight="1">
      <c r="A17" s="252"/>
      <c r="B17" s="253"/>
      <c r="D17" s="304"/>
      <c r="E17" s="507" t="str">
        <f>IF(入力シート【基本情報】!$E$27="バックオフィスの生産性向上及び多様な担い手確保に資する事業",リスト!N9,リスト!O9)</f>
        <v>８　現場の作業環境を改善する。（例：電熱式防寒服を着用し作業　等）</v>
      </c>
      <c r="F17" s="322"/>
      <c r="G17" s="322"/>
      <c r="H17" s="322"/>
      <c r="I17" s="322"/>
      <c r="J17" s="322"/>
      <c r="K17" s="322"/>
      <c r="L17" s="322"/>
      <c r="M17" s="322"/>
      <c r="N17" s="322"/>
      <c r="O17" s="322"/>
      <c r="P17" s="322"/>
      <c r="Q17" s="322"/>
      <c r="R17" s="322"/>
      <c r="S17" s="322"/>
      <c r="T17" s="322"/>
      <c r="U17" s="322"/>
      <c r="V17" s="322"/>
      <c r="W17" s="322"/>
      <c r="X17" s="322"/>
      <c r="Y17" s="508"/>
    </row>
    <row r="18" spans="1:25" ht="34" customHeight="1">
      <c r="A18" s="252"/>
      <c r="B18" s="253"/>
      <c r="D18" s="304"/>
      <c r="E18" s="507" t="str">
        <f>IF(入力シート【基本情報】!$E$27="バックオフィスの生産性向上及び多様な担い手確保に資する事業",リスト!N10,リスト!O10)</f>
        <v>９　作業効率を改善する。（例：ウェアラブルカメラによる遠隔臨場　等）</v>
      </c>
      <c r="F18" s="322"/>
      <c r="G18" s="322"/>
      <c r="H18" s="322"/>
      <c r="I18" s="322"/>
      <c r="J18" s="322"/>
      <c r="K18" s="322"/>
      <c r="L18" s="322"/>
      <c r="M18" s="322"/>
      <c r="N18" s="322"/>
      <c r="O18" s="322"/>
      <c r="P18" s="322"/>
      <c r="Q18" s="322"/>
      <c r="R18" s="322"/>
      <c r="S18" s="322"/>
      <c r="T18" s="322"/>
      <c r="U18" s="322"/>
      <c r="V18" s="322"/>
      <c r="W18" s="322"/>
      <c r="X18" s="322"/>
      <c r="Y18" s="508"/>
    </row>
    <row r="19" spans="1:25" ht="34" customHeight="1">
      <c r="A19" s="252"/>
      <c r="B19" s="253"/>
      <c r="D19" s="304"/>
      <c r="E19" s="507" t="str">
        <f>IF(入力シート【基本情報】!$E$27="バックオフィスの生産性向上及び多様な担い手確保に資する事業",リスト!N11,リスト!O11)</f>
        <v>10　ＩＣＴスキルを身に着けさせたい。（例：各種研修の受講　等）</v>
      </c>
      <c r="F19" s="322"/>
      <c r="G19" s="322"/>
      <c r="H19" s="322"/>
      <c r="I19" s="322"/>
      <c r="J19" s="322"/>
      <c r="K19" s="322"/>
      <c r="L19" s="322"/>
      <c r="M19" s="322"/>
      <c r="N19" s="322"/>
      <c r="O19" s="322"/>
      <c r="P19" s="322"/>
      <c r="Q19" s="322"/>
      <c r="R19" s="322"/>
      <c r="S19" s="322"/>
      <c r="T19" s="322"/>
      <c r="U19" s="322"/>
      <c r="V19" s="322"/>
      <c r="W19" s="322"/>
      <c r="X19" s="322"/>
      <c r="Y19" s="508"/>
    </row>
    <row r="20" spans="1:25" ht="34" customHeight="1">
      <c r="A20" s="252"/>
      <c r="B20" s="253"/>
      <c r="D20" s="304"/>
      <c r="E20" s="507" t="str">
        <f>IF(入力シート【基本情報】!$E$27="バックオフィスの生産性向上及び多様な担い手確保に資する事業",リスト!N12,リスト!O12)</f>
        <v>11　事務処理を効率化する。（例：電子マニフェストの導入　等）</v>
      </c>
      <c r="F20" s="322"/>
      <c r="G20" s="322"/>
      <c r="H20" s="322"/>
      <c r="I20" s="322"/>
      <c r="J20" s="322"/>
      <c r="K20" s="322"/>
      <c r="L20" s="322"/>
      <c r="M20" s="322"/>
      <c r="N20" s="322"/>
      <c r="O20" s="322"/>
      <c r="P20" s="322"/>
      <c r="Q20" s="322"/>
      <c r="R20" s="322"/>
      <c r="S20" s="322"/>
      <c r="T20" s="322"/>
      <c r="U20" s="322"/>
      <c r="V20" s="322"/>
      <c r="W20" s="322"/>
      <c r="X20" s="322"/>
      <c r="Y20" s="508"/>
    </row>
    <row r="21" spans="1:25" ht="34" customHeight="1">
      <c r="A21" s="252"/>
      <c r="B21" s="253"/>
      <c r="D21" s="304"/>
      <c r="E21" s="507" t="str">
        <f>IF(入力シート【基本情報】!$E$27="バックオフィスの生産性向上及び多様な担い手確保に資する事業",リスト!N13,リスト!O13)</f>
        <v>12　環境負荷を低減する。（例：ペーパーレス化　等）</v>
      </c>
      <c r="F21" s="322"/>
      <c r="G21" s="322"/>
      <c r="H21" s="322"/>
      <c r="I21" s="322"/>
      <c r="J21" s="322"/>
      <c r="K21" s="322"/>
      <c r="L21" s="322"/>
      <c r="M21" s="322"/>
      <c r="N21" s="322"/>
      <c r="O21" s="322"/>
      <c r="P21" s="322"/>
      <c r="Q21" s="322"/>
      <c r="R21" s="322"/>
      <c r="S21" s="322"/>
      <c r="T21" s="322"/>
      <c r="U21" s="322"/>
      <c r="V21" s="322"/>
      <c r="W21" s="322"/>
      <c r="X21" s="322"/>
      <c r="Y21" s="508"/>
    </row>
    <row r="22" spans="1:25" ht="34" customHeight="1">
      <c r="A22" s="252"/>
      <c r="B22" s="253"/>
      <c r="D22" s="229" t="s">
        <v>404</v>
      </c>
      <c r="Y22" s="253"/>
    </row>
    <row r="23" spans="1:25" ht="17.149999999999999" customHeight="1">
      <c r="A23" s="252"/>
      <c r="B23" s="253"/>
      <c r="D23" s="509"/>
      <c r="E23" s="510"/>
      <c r="F23" s="510"/>
      <c r="G23" s="510"/>
      <c r="H23" s="510"/>
      <c r="I23" s="510"/>
      <c r="J23" s="510"/>
      <c r="K23" s="510"/>
      <c r="L23" s="510"/>
      <c r="M23" s="510"/>
      <c r="N23" s="510"/>
      <c r="O23" s="510"/>
      <c r="P23" s="510"/>
      <c r="Q23" s="510"/>
      <c r="R23" s="510"/>
      <c r="S23" s="510"/>
      <c r="T23" s="510"/>
      <c r="U23" s="510"/>
      <c r="V23" s="510"/>
      <c r="W23" s="510"/>
      <c r="X23" s="511"/>
      <c r="Y23" s="253"/>
    </row>
    <row r="24" spans="1:25" ht="17.149999999999999" customHeight="1">
      <c r="A24" s="252"/>
      <c r="B24" s="253"/>
      <c r="D24" s="512"/>
      <c r="E24" s="513"/>
      <c r="F24" s="513"/>
      <c r="G24" s="513"/>
      <c r="H24" s="513"/>
      <c r="I24" s="513"/>
      <c r="J24" s="513"/>
      <c r="K24" s="513"/>
      <c r="L24" s="513"/>
      <c r="M24" s="513"/>
      <c r="N24" s="513"/>
      <c r="O24" s="513"/>
      <c r="P24" s="513"/>
      <c r="Q24" s="513"/>
      <c r="R24" s="513"/>
      <c r="S24" s="513"/>
      <c r="T24" s="513"/>
      <c r="U24" s="513"/>
      <c r="V24" s="513"/>
      <c r="W24" s="513"/>
      <c r="X24" s="514"/>
      <c r="Y24" s="253"/>
    </row>
    <row r="25" spans="1:25" ht="17.149999999999999" customHeight="1">
      <c r="A25" s="252"/>
      <c r="B25" s="253"/>
      <c r="D25" s="512"/>
      <c r="E25" s="513"/>
      <c r="F25" s="513"/>
      <c r="G25" s="513"/>
      <c r="H25" s="513"/>
      <c r="I25" s="513"/>
      <c r="J25" s="513"/>
      <c r="K25" s="513"/>
      <c r="L25" s="513"/>
      <c r="M25" s="513"/>
      <c r="N25" s="513"/>
      <c r="O25" s="513"/>
      <c r="P25" s="513"/>
      <c r="Q25" s="513"/>
      <c r="R25" s="513"/>
      <c r="S25" s="513"/>
      <c r="T25" s="513"/>
      <c r="U25" s="513"/>
      <c r="V25" s="513"/>
      <c r="W25" s="513"/>
      <c r="X25" s="514"/>
      <c r="Y25" s="253"/>
    </row>
    <row r="26" spans="1:25" ht="17.149999999999999" customHeight="1">
      <c r="A26" s="252"/>
      <c r="B26" s="253"/>
      <c r="D26" s="512"/>
      <c r="E26" s="513"/>
      <c r="F26" s="513"/>
      <c r="G26" s="513"/>
      <c r="H26" s="513"/>
      <c r="I26" s="513"/>
      <c r="J26" s="513"/>
      <c r="K26" s="513"/>
      <c r="L26" s="513"/>
      <c r="M26" s="513"/>
      <c r="N26" s="513"/>
      <c r="O26" s="513"/>
      <c r="P26" s="513"/>
      <c r="Q26" s="513"/>
      <c r="R26" s="513"/>
      <c r="S26" s="513"/>
      <c r="T26" s="513"/>
      <c r="U26" s="513"/>
      <c r="V26" s="513"/>
      <c r="W26" s="513"/>
      <c r="X26" s="514"/>
      <c r="Y26" s="253"/>
    </row>
    <row r="27" spans="1:25" ht="17.149999999999999" customHeight="1">
      <c r="A27" s="252"/>
      <c r="B27" s="253"/>
      <c r="D27" s="512"/>
      <c r="E27" s="513"/>
      <c r="F27" s="513"/>
      <c r="G27" s="513"/>
      <c r="H27" s="513"/>
      <c r="I27" s="513"/>
      <c r="J27" s="513"/>
      <c r="K27" s="513"/>
      <c r="L27" s="513"/>
      <c r="M27" s="513"/>
      <c r="N27" s="513"/>
      <c r="O27" s="513"/>
      <c r="P27" s="513"/>
      <c r="Q27" s="513"/>
      <c r="R27" s="513"/>
      <c r="S27" s="513"/>
      <c r="T27" s="513"/>
      <c r="U27" s="513"/>
      <c r="V27" s="513"/>
      <c r="W27" s="513"/>
      <c r="X27" s="514"/>
      <c r="Y27" s="253"/>
    </row>
    <row r="28" spans="1:25" ht="17.149999999999999" customHeight="1">
      <c r="A28" s="252"/>
      <c r="B28" s="253"/>
      <c r="D28" s="515"/>
      <c r="E28" s="516"/>
      <c r="F28" s="516"/>
      <c r="G28" s="516"/>
      <c r="H28" s="516"/>
      <c r="I28" s="516"/>
      <c r="J28" s="516"/>
      <c r="K28" s="516"/>
      <c r="L28" s="516"/>
      <c r="M28" s="516"/>
      <c r="N28" s="516"/>
      <c r="O28" s="516"/>
      <c r="P28" s="516"/>
      <c r="Q28" s="516"/>
      <c r="R28" s="516"/>
      <c r="S28" s="516"/>
      <c r="T28" s="516"/>
      <c r="U28" s="516"/>
      <c r="V28" s="516"/>
      <c r="W28" s="516"/>
      <c r="X28" s="517"/>
      <c r="Y28" s="253"/>
    </row>
    <row r="29" spans="1:25" ht="17.149999999999999" customHeight="1">
      <c r="A29" s="254"/>
      <c r="B29" s="255"/>
      <c r="C29" s="256"/>
      <c r="D29" s="256"/>
      <c r="E29" s="256"/>
      <c r="F29" s="256"/>
      <c r="G29" s="256"/>
      <c r="H29" s="256"/>
      <c r="I29" s="256"/>
      <c r="J29" s="256"/>
      <c r="K29" s="256"/>
      <c r="L29" s="256"/>
      <c r="M29" s="256"/>
      <c r="N29" s="256"/>
      <c r="O29" s="256"/>
      <c r="P29" s="256"/>
      <c r="Q29" s="256"/>
      <c r="R29" s="256"/>
      <c r="S29" s="256"/>
      <c r="T29" s="256"/>
      <c r="U29" s="256"/>
      <c r="V29" s="256"/>
      <c r="W29" s="256"/>
      <c r="X29" s="256"/>
      <c r="Y29" s="255"/>
    </row>
  </sheetData>
  <mergeCells count="21">
    <mergeCell ref="D23:X28"/>
    <mergeCell ref="A5:Y5"/>
    <mergeCell ref="A8:Y8"/>
    <mergeCell ref="A10:B10"/>
    <mergeCell ref="A2:B2"/>
    <mergeCell ref="C2:Y2"/>
    <mergeCell ref="A3:Y3"/>
    <mergeCell ref="Q4:Y4"/>
    <mergeCell ref="E16:Y16"/>
    <mergeCell ref="E10:Y10"/>
    <mergeCell ref="E12:Y12"/>
    <mergeCell ref="E13:Y13"/>
    <mergeCell ref="E14:Y14"/>
    <mergeCell ref="E19:Y19"/>
    <mergeCell ref="E20:Y20"/>
    <mergeCell ref="E21:Y21"/>
    <mergeCell ref="E15:Y15"/>
    <mergeCell ref="E17:Y17"/>
    <mergeCell ref="E11:Y11"/>
    <mergeCell ref="E18:Y18"/>
    <mergeCell ref="A1:Y1"/>
  </mergeCells>
  <phoneticPr fontId="1"/>
  <dataValidations count="1">
    <dataValidation type="list" allowBlank="1" showInputMessage="1" showErrorMessage="1" sqref="D10:D21" xr:uid="{122DB98E-F2E0-473B-93B5-63DA94B35255}">
      <formula1>"○"</formula1>
    </dataValidation>
  </dataValidations>
  <pageMargins left="0.78740157480314965" right="0.59055118110236227" top="0.94488188976377963" bottom="0.9448818897637796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0958-8B92-4780-A983-5837DC4A930F}">
  <sheetPr codeName="Sheet11">
    <tabColor theme="9"/>
  </sheetPr>
  <dimension ref="A1:AB39"/>
  <sheetViews>
    <sheetView view="pageBreakPreview" zoomScaleNormal="100" zoomScaleSheetLayoutView="100" zoomScalePageLayoutView="70" workbookViewId="0">
      <selection activeCell="AE15" sqref="AE15"/>
    </sheetView>
  </sheetViews>
  <sheetFormatPr defaultColWidth="3.08203125" defaultRowHeight="17.149999999999999" customHeight="1"/>
  <cols>
    <col min="1" max="16384" width="3.08203125" style="229"/>
  </cols>
  <sheetData>
    <row r="1" spans="1:28" ht="17.149999999999999" customHeight="1">
      <c r="A1" s="316" t="s">
        <v>360</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8" ht="17.149999999999999" customHeight="1">
      <c r="A2" s="315" t="s">
        <v>194</v>
      </c>
      <c r="B2" s="315"/>
      <c r="C2" s="315"/>
      <c r="D2" s="315"/>
      <c r="E2" s="315"/>
      <c r="F2" s="315"/>
      <c r="G2" s="315"/>
      <c r="H2" s="315"/>
      <c r="I2" s="315"/>
      <c r="J2" s="315"/>
      <c r="K2" s="315"/>
      <c r="L2" s="315"/>
      <c r="M2" s="315"/>
      <c r="N2" s="315"/>
      <c r="O2" s="315"/>
      <c r="P2" s="315"/>
      <c r="Q2" s="315"/>
      <c r="R2" s="315"/>
      <c r="S2" s="315"/>
      <c r="T2" s="315"/>
      <c r="U2" s="315"/>
      <c r="V2" s="315"/>
      <c r="W2" s="315"/>
      <c r="X2" s="315"/>
      <c r="Y2" s="315"/>
    </row>
    <row r="3" spans="1:28" ht="17.149999999999999" customHeight="1">
      <c r="A3" s="320"/>
      <c r="B3" s="320"/>
      <c r="C3" s="320"/>
      <c r="D3" s="320"/>
      <c r="E3" s="320"/>
      <c r="F3" s="320"/>
      <c r="G3" s="320"/>
      <c r="H3" s="320"/>
      <c r="I3" s="320"/>
      <c r="J3" s="320"/>
      <c r="K3" s="320"/>
      <c r="L3" s="320"/>
      <c r="M3" s="320"/>
      <c r="N3" s="320"/>
      <c r="O3" s="320"/>
      <c r="P3" s="320"/>
      <c r="Q3" s="320"/>
      <c r="R3" s="320"/>
      <c r="S3" s="320"/>
      <c r="T3" s="320"/>
      <c r="U3" s="320"/>
      <c r="V3" s="320"/>
      <c r="W3" s="320"/>
      <c r="X3" s="320"/>
      <c r="Y3" s="320"/>
    </row>
    <row r="4" spans="1:28" ht="17.149999999999999" customHeight="1">
      <c r="Q4" s="319"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19"/>
      <c r="S4" s="319"/>
      <c r="T4" s="319"/>
      <c r="U4" s="319"/>
      <c r="V4" s="319"/>
      <c r="W4" s="319"/>
      <c r="X4" s="319"/>
      <c r="Y4" s="319"/>
    </row>
    <row r="5" spans="1:28" ht="17.149999999999999" customHeight="1">
      <c r="A5" s="229" t="s">
        <v>1</v>
      </c>
    </row>
    <row r="6" spans="1:28" ht="17.149999999999999" customHeight="1">
      <c r="H6" s="321" t="s">
        <v>2</v>
      </c>
      <c r="I6" s="321"/>
      <c r="J6" s="321"/>
      <c r="L6" s="317">
        <f>入力シート【基本情報】!E7</f>
        <v>0</v>
      </c>
      <c r="M6" s="317"/>
      <c r="N6" s="317"/>
      <c r="O6" s="317"/>
      <c r="P6" s="317"/>
      <c r="Q6" s="317"/>
      <c r="R6" s="317"/>
      <c r="S6" s="317"/>
      <c r="T6" s="317"/>
      <c r="U6" s="317"/>
      <c r="V6" s="317"/>
      <c r="W6" s="317"/>
      <c r="X6" s="317"/>
      <c r="Y6" s="317"/>
      <c r="Z6" s="317"/>
      <c r="AA6" s="317"/>
      <c r="AB6" s="317"/>
    </row>
    <row r="7" spans="1:28" ht="17.149999999999999" customHeight="1">
      <c r="L7" s="317">
        <f>入力シート【基本情報】!E6</f>
        <v>0</v>
      </c>
      <c r="M7" s="317"/>
      <c r="N7" s="317"/>
      <c r="O7" s="317"/>
      <c r="P7" s="317"/>
      <c r="Q7" s="317"/>
      <c r="R7" s="317"/>
      <c r="S7" s="317"/>
      <c r="T7" s="317"/>
      <c r="U7" s="317"/>
      <c r="V7" s="317"/>
      <c r="W7" s="317"/>
      <c r="X7" s="317"/>
      <c r="Y7" s="317"/>
      <c r="Z7" s="317"/>
      <c r="AA7" s="317"/>
      <c r="AB7" s="317"/>
    </row>
    <row r="8" spans="1:28" ht="17.149999999999999" customHeight="1">
      <c r="L8" s="317" t="str">
        <f>入力シート【基本情報】!E8&amp;"　"&amp;入力シート【基本情報】!E9</f>
        <v>　</v>
      </c>
      <c r="M8" s="317"/>
      <c r="N8" s="317">
        <f>入力シート【基本情報】!E7</f>
        <v>0</v>
      </c>
      <c r="O8" s="317"/>
      <c r="P8" s="317"/>
      <c r="Q8" s="317"/>
      <c r="R8" s="317"/>
      <c r="S8" s="317"/>
      <c r="T8" s="317"/>
      <c r="U8" s="317"/>
      <c r="V8" s="317"/>
      <c r="W8" s="317"/>
      <c r="X8" s="317"/>
      <c r="Y8" s="317"/>
    </row>
    <row r="9" spans="1:28" ht="17.149999999999999" customHeight="1">
      <c r="L9" s="229" t="str">
        <f>"（担当者名）"&amp;入力シート【基本情報】!E11</f>
        <v>（担当者名）</v>
      </c>
      <c r="O9" s="230"/>
      <c r="P9" s="230"/>
      <c r="Q9" s="230"/>
      <c r="R9" s="230"/>
      <c r="S9" s="230"/>
      <c r="T9" s="230"/>
      <c r="U9" s="230"/>
      <c r="V9" s="230"/>
      <c r="W9" s="230"/>
      <c r="X9" s="230"/>
      <c r="Y9" s="230"/>
    </row>
    <row r="10" spans="1:28" ht="17.149999999999999" customHeight="1">
      <c r="L10" s="322" t="str">
        <f>"（担当者TEL）"&amp;入力シート【基本情報】!E12</f>
        <v>（担当者TEL）</v>
      </c>
      <c r="M10" s="322"/>
      <c r="N10" s="322"/>
      <c r="O10" s="322"/>
      <c r="P10" s="322"/>
      <c r="Q10" s="322"/>
      <c r="R10" s="322"/>
      <c r="S10" s="322"/>
      <c r="T10" s="322"/>
      <c r="U10" s="322"/>
      <c r="V10" s="322"/>
      <c r="W10" s="322"/>
      <c r="X10" s="322"/>
      <c r="Y10" s="322"/>
    </row>
    <row r="11" spans="1:28" ht="17.149999999999999" customHeight="1">
      <c r="L11" s="322" t="str">
        <f>"（担当者ﾒｰﾙ）"&amp;入力シート【基本情報】!E13</f>
        <v>（担当者ﾒｰﾙ）</v>
      </c>
      <c r="M11" s="322"/>
      <c r="N11" s="322"/>
      <c r="O11" s="322"/>
      <c r="P11" s="322"/>
      <c r="Q11" s="322"/>
      <c r="R11" s="322"/>
      <c r="S11" s="322"/>
      <c r="T11" s="322"/>
      <c r="U11" s="322"/>
      <c r="V11" s="322"/>
      <c r="W11" s="322"/>
      <c r="X11" s="322"/>
      <c r="Y11" s="322"/>
    </row>
    <row r="12" spans="1:28" ht="17.149999999999999" customHeight="1">
      <c r="O12" s="230"/>
      <c r="P12" s="230"/>
      <c r="Q12" s="230"/>
      <c r="R12" s="230"/>
      <c r="S12" s="230"/>
      <c r="T12" s="230"/>
      <c r="U12" s="230"/>
      <c r="V12" s="230"/>
      <c r="W12" s="230"/>
      <c r="X12" s="230"/>
      <c r="Y12" s="230"/>
    </row>
    <row r="13" spans="1:28" ht="35.5" customHeight="1">
      <c r="A13" s="318" t="s">
        <v>377</v>
      </c>
      <c r="B13" s="318"/>
      <c r="C13" s="318"/>
      <c r="D13" s="318"/>
      <c r="E13" s="318"/>
      <c r="F13" s="318"/>
      <c r="G13" s="318"/>
      <c r="H13" s="318"/>
      <c r="I13" s="318"/>
      <c r="J13" s="318"/>
      <c r="K13" s="318"/>
      <c r="L13" s="318"/>
      <c r="M13" s="318"/>
      <c r="N13" s="318"/>
      <c r="O13" s="318"/>
      <c r="P13" s="318"/>
      <c r="Q13" s="318"/>
      <c r="R13" s="318"/>
      <c r="S13" s="318"/>
      <c r="T13" s="318"/>
      <c r="U13" s="318"/>
      <c r="V13" s="318"/>
      <c r="W13" s="318"/>
      <c r="X13" s="318"/>
      <c r="Y13" s="318"/>
    </row>
    <row r="14" spans="1:28" ht="21.65" customHeight="1">
      <c r="A14" s="330" t="s">
        <v>206</v>
      </c>
      <c r="B14" s="331"/>
      <c r="C14" s="327" t="s">
        <v>201</v>
      </c>
      <c r="D14" s="327"/>
      <c r="E14" s="327"/>
      <c r="F14" s="327"/>
      <c r="G14" s="332">
        <f>入力シート【基本情報】!E19</f>
        <v>0</v>
      </c>
      <c r="H14" s="333"/>
      <c r="I14" s="333"/>
      <c r="J14" s="333"/>
      <c r="K14" s="333"/>
      <c r="L14" s="333"/>
      <c r="M14" s="333"/>
      <c r="N14" s="333"/>
      <c r="O14" s="333"/>
      <c r="P14" s="333"/>
      <c r="Q14" s="333"/>
      <c r="R14" s="333"/>
      <c r="S14" s="333"/>
      <c r="T14" s="333"/>
      <c r="U14" s="333"/>
      <c r="V14" s="333"/>
      <c r="W14" s="333"/>
      <c r="X14" s="333"/>
      <c r="Y14" s="333"/>
    </row>
    <row r="15" spans="1:28" ht="21.65" customHeight="1">
      <c r="A15" s="331"/>
      <c r="B15" s="331"/>
      <c r="C15" s="327" t="s">
        <v>203</v>
      </c>
      <c r="D15" s="327"/>
      <c r="E15" s="327"/>
      <c r="F15" s="327"/>
      <c r="G15" s="332">
        <f>入力シート【基本情報】!E20</f>
        <v>0</v>
      </c>
      <c r="H15" s="333"/>
      <c r="I15" s="333"/>
      <c r="J15" s="333"/>
      <c r="K15" s="333"/>
      <c r="L15" s="333"/>
      <c r="M15" s="333"/>
      <c r="N15" s="333"/>
      <c r="O15" s="333"/>
      <c r="P15" s="333"/>
      <c r="Q15" s="333"/>
      <c r="R15" s="333"/>
      <c r="S15" s="333"/>
      <c r="T15" s="333"/>
      <c r="U15" s="333"/>
      <c r="V15" s="333"/>
      <c r="W15" s="333"/>
      <c r="X15" s="333"/>
      <c r="Y15" s="333"/>
    </row>
    <row r="16" spans="1:28" ht="21.65" customHeight="1">
      <c r="A16" s="331"/>
      <c r="B16" s="331"/>
      <c r="C16" s="327" t="s">
        <v>308</v>
      </c>
      <c r="D16" s="327"/>
      <c r="E16" s="327"/>
      <c r="F16" s="327"/>
      <c r="G16" s="332">
        <f>入力シート【基本情報】!E21</f>
        <v>0</v>
      </c>
      <c r="H16" s="333"/>
      <c r="I16" s="333"/>
      <c r="J16" s="333"/>
      <c r="K16" s="333"/>
      <c r="L16" s="333"/>
      <c r="M16" s="333"/>
      <c r="N16" s="333"/>
      <c r="O16" s="333"/>
      <c r="P16" s="333"/>
      <c r="Q16" s="333"/>
      <c r="R16" s="333"/>
      <c r="S16" s="333"/>
      <c r="T16" s="333"/>
      <c r="U16" s="333"/>
      <c r="V16" s="333"/>
      <c r="W16" s="333"/>
      <c r="X16" s="333"/>
      <c r="Y16" s="333"/>
    </row>
    <row r="17" spans="1:25" ht="21.65" customHeight="1">
      <c r="A17" s="331"/>
      <c r="B17" s="331"/>
      <c r="C17" s="327" t="s">
        <v>204</v>
      </c>
      <c r="D17" s="327"/>
      <c r="E17" s="327"/>
      <c r="F17" s="327"/>
      <c r="G17" s="332">
        <f>入力シート【基本情報】!E22</f>
        <v>0</v>
      </c>
      <c r="H17" s="333"/>
      <c r="I17" s="333"/>
      <c r="J17" s="333"/>
      <c r="K17" s="333"/>
      <c r="L17" s="333"/>
      <c r="M17" s="333"/>
      <c r="N17" s="333"/>
      <c r="O17" s="333"/>
      <c r="P17" s="333"/>
      <c r="Q17" s="333"/>
      <c r="R17" s="333"/>
      <c r="S17" s="333"/>
      <c r="T17" s="333"/>
      <c r="U17" s="333"/>
      <c r="V17" s="333"/>
      <c r="W17" s="333"/>
      <c r="X17" s="333"/>
      <c r="Y17" s="333"/>
    </row>
    <row r="18" spans="1:25" ht="21.65" customHeight="1">
      <c r="A18" s="331"/>
      <c r="B18" s="331"/>
      <c r="C18" s="328" t="s">
        <v>205</v>
      </c>
      <c r="D18" s="328"/>
      <c r="E18" s="328"/>
      <c r="F18" s="328"/>
      <c r="G18" s="334">
        <f>入力シート【基本情報】!E23</f>
        <v>0</v>
      </c>
      <c r="H18" s="335"/>
      <c r="I18" s="335"/>
      <c r="J18" s="335"/>
      <c r="K18" s="335"/>
      <c r="L18" s="335"/>
      <c r="M18" s="335"/>
      <c r="N18" s="335"/>
      <c r="O18" s="335"/>
      <c r="P18" s="335"/>
      <c r="Q18" s="335"/>
      <c r="R18" s="335"/>
      <c r="S18" s="335"/>
      <c r="T18" s="335"/>
      <c r="U18" s="335"/>
      <c r="V18" s="335"/>
      <c r="W18" s="335"/>
      <c r="X18" s="335"/>
      <c r="Y18" s="335"/>
    </row>
    <row r="19" spans="1:25" ht="21.65" customHeight="1">
      <c r="A19" s="331"/>
      <c r="B19" s="331"/>
      <c r="C19" s="329" t="s">
        <v>202</v>
      </c>
      <c r="D19" s="329"/>
      <c r="E19" s="329"/>
      <c r="F19" s="329"/>
      <c r="G19" s="337">
        <f>入力シート【基本情報】!E24</f>
        <v>0</v>
      </c>
      <c r="H19" s="338"/>
      <c r="I19" s="338"/>
      <c r="J19" s="338"/>
      <c r="K19" s="338"/>
      <c r="L19" s="338"/>
      <c r="M19" s="338"/>
      <c r="N19" s="338"/>
      <c r="O19" s="338"/>
      <c r="P19" s="338"/>
      <c r="Q19" s="338"/>
      <c r="R19" s="338"/>
      <c r="S19" s="338"/>
      <c r="T19" s="338"/>
      <c r="U19" s="338"/>
      <c r="V19" s="338"/>
      <c r="W19" s="338"/>
      <c r="X19" s="338"/>
      <c r="Y19" s="338"/>
    </row>
    <row r="20" spans="1:25" ht="18" customHeight="1">
      <c r="A20" s="232" t="s">
        <v>207</v>
      </c>
      <c r="B20" s="339" t="s">
        <v>208</v>
      </c>
      <c r="C20" s="339"/>
      <c r="D20" s="339"/>
      <c r="E20" s="339"/>
      <c r="F20" s="339"/>
      <c r="G20" s="339"/>
      <c r="H20" s="339"/>
      <c r="I20" s="339"/>
      <c r="J20" s="339"/>
      <c r="K20" s="339"/>
      <c r="L20" s="339"/>
      <c r="M20" s="339"/>
      <c r="N20" s="339"/>
      <c r="O20" s="339"/>
      <c r="P20" s="339"/>
      <c r="Q20" s="339"/>
      <c r="R20" s="339"/>
      <c r="S20" s="339"/>
      <c r="T20" s="339"/>
      <c r="U20" s="339"/>
      <c r="V20" s="339"/>
      <c r="W20" s="339"/>
      <c r="X20" s="339"/>
      <c r="Y20" s="339"/>
    </row>
    <row r="21" spans="1:25" ht="18"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row>
    <row r="22" spans="1:25" ht="18" customHeight="1">
      <c r="A22" s="232" t="s">
        <v>207</v>
      </c>
      <c r="B22" s="314" t="s">
        <v>209</v>
      </c>
      <c r="C22" s="314"/>
      <c r="D22" s="314"/>
      <c r="E22" s="314"/>
      <c r="F22" s="314"/>
      <c r="G22" s="314"/>
      <c r="H22" s="314"/>
      <c r="I22" s="314"/>
      <c r="J22" s="314"/>
      <c r="K22" s="314"/>
      <c r="L22" s="314"/>
      <c r="M22" s="314"/>
      <c r="N22" s="314"/>
      <c r="O22" s="314"/>
      <c r="P22" s="314"/>
      <c r="Q22" s="314"/>
      <c r="R22" s="314"/>
      <c r="S22" s="314"/>
      <c r="T22" s="314"/>
      <c r="U22" s="314"/>
      <c r="V22" s="314"/>
      <c r="W22" s="314"/>
      <c r="X22" s="314"/>
      <c r="Y22" s="314"/>
    </row>
    <row r="23" spans="1:25" ht="18" customHeight="1">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4"/>
    </row>
    <row r="24" spans="1:25" ht="18" customHeight="1"/>
    <row r="25" spans="1:25" ht="18" customHeight="1">
      <c r="A25" s="336" t="s">
        <v>210</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row>
    <row r="26" spans="1:25" ht="18" customHeight="1">
      <c r="A26" s="324" t="s">
        <v>211</v>
      </c>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6"/>
    </row>
    <row r="27" spans="1:25" ht="18" customHeight="1">
      <c r="A27" s="252"/>
      <c r="Y27" s="253"/>
    </row>
    <row r="28" spans="1:25" ht="18" customHeight="1">
      <c r="A28" s="252"/>
      <c r="H28" s="321" t="s">
        <v>2</v>
      </c>
      <c r="I28" s="321"/>
      <c r="J28" s="321"/>
      <c r="L28" s="317" t="str">
        <f>IF(入力シート【基本情報】!$E$16="希望する",口座振替依頼書!L6,"")</f>
        <v/>
      </c>
      <c r="M28" s="317"/>
      <c r="N28" s="317" t="s">
        <v>212</v>
      </c>
      <c r="O28" s="317"/>
      <c r="P28" s="317"/>
      <c r="Q28" s="317"/>
      <c r="R28" s="317"/>
      <c r="S28" s="317"/>
      <c r="T28" s="317"/>
      <c r="U28" s="317"/>
      <c r="V28" s="317"/>
      <c r="W28" s="317"/>
      <c r="X28" s="317"/>
      <c r="Y28" s="323"/>
    </row>
    <row r="29" spans="1:25" ht="18" customHeight="1">
      <c r="A29" s="252"/>
      <c r="L29" s="317" t="str">
        <f>IF(入力シート【基本情報】!$E$16="希望する",口座振替依頼書!L7,"")</f>
        <v/>
      </c>
      <c r="M29" s="317"/>
      <c r="N29" s="317" t="s">
        <v>212</v>
      </c>
      <c r="O29" s="317"/>
      <c r="P29" s="317"/>
      <c r="Q29" s="317"/>
      <c r="R29" s="317"/>
      <c r="S29" s="317"/>
      <c r="T29" s="317"/>
      <c r="U29" s="317"/>
      <c r="V29" s="317"/>
      <c r="W29" s="317"/>
      <c r="X29" s="317"/>
      <c r="Y29" s="323"/>
    </row>
    <row r="30" spans="1:25" ht="17.149999999999999" customHeight="1">
      <c r="A30" s="252"/>
      <c r="L30" s="317" t="str">
        <f>IF(入力シート【基本情報】!$E$16="希望する",口座振替依頼書!L8,"")</f>
        <v/>
      </c>
      <c r="M30" s="317"/>
      <c r="N30" s="317" t="s">
        <v>212</v>
      </c>
      <c r="O30" s="317"/>
      <c r="P30" s="317"/>
      <c r="Q30" s="317"/>
      <c r="R30" s="317"/>
      <c r="S30" s="317"/>
      <c r="T30" s="317"/>
      <c r="U30" s="317"/>
      <c r="V30" s="317"/>
      <c r="W30" s="317"/>
      <c r="X30" s="317"/>
      <c r="Y30" s="323"/>
    </row>
    <row r="31" spans="1:25" ht="17.149999999999999" customHeight="1">
      <c r="A31" s="252"/>
      <c r="L31" s="317" t="str">
        <f>IF(入力シート【基本情報】!$E$16="希望する",口座振替依頼書!L9,"")</f>
        <v/>
      </c>
      <c r="M31" s="317"/>
      <c r="N31" s="317" t="s">
        <v>212</v>
      </c>
      <c r="O31" s="317"/>
      <c r="P31" s="317"/>
      <c r="Q31" s="317"/>
      <c r="R31" s="317"/>
      <c r="S31" s="317"/>
      <c r="T31" s="317"/>
      <c r="U31" s="317"/>
      <c r="V31" s="317"/>
      <c r="W31" s="317"/>
      <c r="X31" s="317"/>
      <c r="Y31" s="323"/>
    </row>
    <row r="32" spans="1:25" ht="17.149999999999999" customHeight="1">
      <c r="A32" s="252"/>
      <c r="L32" s="317" t="str">
        <f>IF(入力シート【基本情報】!$E$16="希望する",口座振替依頼書!L10,"")</f>
        <v/>
      </c>
      <c r="M32" s="317"/>
      <c r="N32" s="317" t="s">
        <v>212</v>
      </c>
      <c r="O32" s="317"/>
      <c r="P32" s="317"/>
      <c r="Q32" s="317"/>
      <c r="R32" s="317"/>
      <c r="S32" s="317"/>
      <c r="T32" s="317"/>
      <c r="U32" s="317"/>
      <c r="V32" s="317"/>
      <c r="W32" s="317"/>
      <c r="X32" s="317"/>
      <c r="Y32" s="323"/>
    </row>
    <row r="33" spans="1:25" ht="17.149999999999999" customHeight="1">
      <c r="A33" s="252"/>
      <c r="Y33" s="253"/>
    </row>
    <row r="34" spans="1:25" ht="17.149999999999999" customHeight="1">
      <c r="A34" s="340" t="s">
        <v>379</v>
      </c>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2"/>
    </row>
    <row r="35" spans="1:25" ht="17.149999999999999" customHeight="1">
      <c r="A35" s="340"/>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2"/>
    </row>
    <row r="36" spans="1:25" ht="17.149999999999999" customHeight="1">
      <c r="A36" s="286"/>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87"/>
    </row>
    <row r="37" spans="1:25" ht="17.149999999999999" customHeight="1">
      <c r="A37" s="252"/>
      <c r="B37" s="343" t="s">
        <v>213</v>
      </c>
      <c r="C37" s="344"/>
      <c r="D37" s="344"/>
      <c r="E37" s="344"/>
      <c r="F37" s="344"/>
      <c r="G37" s="344"/>
      <c r="H37" s="344"/>
      <c r="I37" s="345"/>
      <c r="Y37" s="253"/>
    </row>
    <row r="38" spans="1:25" ht="17.149999999999999" customHeight="1">
      <c r="A38" s="252"/>
      <c r="B38" s="346" t="s">
        <v>214</v>
      </c>
      <c r="C38" s="346"/>
      <c r="D38" s="346"/>
      <c r="E38" s="317"/>
      <c r="F38" s="317"/>
      <c r="G38" s="317"/>
      <c r="H38" s="317"/>
      <c r="I38" s="317"/>
      <c r="J38" s="317"/>
      <c r="K38" s="317"/>
      <c r="L38" s="317"/>
      <c r="M38" s="317"/>
      <c r="N38" s="317"/>
      <c r="O38" s="317"/>
      <c r="P38" s="317"/>
      <c r="Q38" s="317"/>
      <c r="R38" s="317"/>
      <c r="S38" s="317"/>
      <c r="T38" s="317"/>
      <c r="U38" s="317"/>
      <c r="V38" s="317"/>
      <c r="W38" s="317"/>
      <c r="X38" s="317"/>
      <c r="Y38" s="323"/>
    </row>
    <row r="39" spans="1:25" ht="17.149999999999999" customHeight="1">
      <c r="A39" s="254"/>
      <c r="B39" s="347" t="s">
        <v>215</v>
      </c>
      <c r="C39" s="347"/>
      <c r="D39" s="347"/>
      <c r="E39" s="347"/>
      <c r="F39" s="347"/>
      <c r="G39" s="347"/>
      <c r="H39" s="347"/>
      <c r="I39" s="347"/>
      <c r="J39" s="347"/>
      <c r="K39" s="347"/>
      <c r="L39" s="347"/>
      <c r="M39" s="347"/>
      <c r="N39" s="347"/>
      <c r="O39" s="347"/>
      <c r="P39" s="347"/>
      <c r="Q39" s="347"/>
      <c r="R39" s="347"/>
      <c r="S39" s="347"/>
      <c r="T39" s="347"/>
      <c r="U39" s="347"/>
      <c r="V39" s="347"/>
      <c r="W39" s="347"/>
      <c r="X39" s="347"/>
      <c r="Y39" s="348"/>
    </row>
  </sheetData>
  <mergeCells count="40">
    <mergeCell ref="L32:Y32"/>
    <mergeCell ref="A34:Y35"/>
    <mergeCell ref="B37:I37"/>
    <mergeCell ref="B38:D38"/>
    <mergeCell ref="B39:D39"/>
    <mergeCell ref="E38:Y38"/>
    <mergeCell ref="E39:Y39"/>
    <mergeCell ref="A26:Y26"/>
    <mergeCell ref="C15:F15"/>
    <mergeCell ref="C16:F16"/>
    <mergeCell ref="C17:F17"/>
    <mergeCell ref="C18:F18"/>
    <mergeCell ref="C19:F19"/>
    <mergeCell ref="A14:B19"/>
    <mergeCell ref="C14:F14"/>
    <mergeCell ref="G14:Y14"/>
    <mergeCell ref="G15:Y15"/>
    <mergeCell ref="G16:Y16"/>
    <mergeCell ref="G17:Y17"/>
    <mergeCell ref="G18:Y18"/>
    <mergeCell ref="A25:Y25"/>
    <mergeCell ref="G19:Y19"/>
    <mergeCell ref="B20:Y21"/>
    <mergeCell ref="L30:Y30"/>
    <mergeCell ref="L31:Y31"/>
    <mergeCell ref="H28:J28"/>
    <mergeCell ref="L28:Y28"/>
    <mergeCell ref="L29:Y29"/>
    <mergeCell ref="B22:Y23"/>
    <mergeCell ref="A2:Y2"/>
    <mergeCell ref="A1:Y1"/>
    <mergeCell ref="L8:Y8"/>
    <mergeCell ref="A13:Y13"/>
    <mergeCell ref="Q4:Y4"/>
    <mergeCell ref="A3:Y3"/>
    <mergeCell ref="H6:J6"/>
    <mergeCell ref="L11:Y11"/>
    <mergeCell ref="L10:Y10"/>
    <mergeCell ref="L6:AB6"/>
    <mergeCell ref="L7:AB7"/>
  </mergeCells>
  <phoneticPr fontId="1"/>
  <pageMargins left="0.78740157480314965" right="0.59055118110236227" top="0.9448818897637796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交付申請→</vt:lpstr>
      <vt:lpstr>入力シート【基本情報】</vt:lpstr>
      <vt:lpstr>入力シート【申請内容】</vt:lpstr>
      <vt:lpstr>第１号様式_事前着手届</vt:lpstr>
      <vt:lpstr>第２号様式_交付申請書</vt:lpstr>
      <vt:lpstr>第２号様式別紙１ 所要額調書</vt:lpstr>
      <vt:lpstr>第２号様式別紙２_算出基礎資料</vt:lpstr>
      <vt:lpstr>第2号様式別紙３_事業計画書</vt:lpstr>
      <vt:lpstr>口座振替依頼書</vt:lpstr>
      <vt:lpstr>(システムの場合)補助対象期間計算表</vt:lpstr>
      <vt:lpstr>（賃上げの場合）賃上げ計算書</vt:lpstr>
      <vt:lpstr>変更・中止→</vt:lpstr>
      <vt:lpstr>第３号様式_変更承認申請書</vt:lpstr>
      <vt:lpstr>第４号様式_中止（廃止）承認申請書</vt:lpstr>
      <vt:lpstr>実績報告→</vt:lpstr>
      <vt:lpstr>第５号様式_実績報告書</vt:lpstr>
      <vt:lpstr>第７号様式_取得財産管理台帳</vt:lpstr>
      <vt:lpstr>その他→</vt:lpstr>
      <vt:lpstr>第６号様式_消費税に係る報告書 </vt:lpstr>
      <vt:lpstr>第8号様式_取得財産処分申請書</vt:lpstr>
      <vt:lpstr>リスト</vt:lpstr>
      <vt:lpstr>'(システムの場合)補助対象期間計算表'!Print_Area</vt:lpstr>
      <vt:lpstr>口座振替依頼書!Print_Area</vt:lpstr>
      <vt:lpstr>第１号様式_事前着手届!Print_Area</vt:lpstr>
      <vt:lpstr>第２号様式_交付申請書!Print_Area</vt:lpstr>
      <vt:lpstr>'第２号様式別紙１ 所要額調書'!Print_Area</vt:lpstr>
      <vt:lpstr>第２号様式別紙２_算出基礎資料!Print_Area</vt:lpstr>
      <vt:lpstr>第2号様式別紙３_事業計画書!Print_Area</vt:lpstr>
      <vt:lpstr>第３号様式_変更承認申請書!Print_Area</vt:lpstr>
      <vt:lpstr>'第４号様式_中止（廃止）承認申請書'!Print_Area</vt:lpstr>
      <vt:lpstr>第５号様式_実績報告書!Print_Area</vt:lpstr>
      <vt:lpstr>'第６号様式_消費税に係る報告書 '!Print_Area</vt:lpstr>
      <vt:lpstr>第７号様式_取得財産管理台帳!Print_Area</vt:lpstr>
      <vt:lpstr>第8号様式_取得財産処分申請書!Print_Area</vt:lpstr>
      <vt:lpstr>入力シート【基本情報】!Print_Area</vt:lpstr>
      <vt:lpstr>入力シート【申請内容】!Print_Area</vt:lpstr>
      <vt:lpstr>'第２号様式別紙１ 所要額調書'!Print_Titles</vt:lpstr>
      <vt:lpstr>バックオフィス_種類</vt:lpstr>
      <vt:lpstr>バックオフィス_中止</vt:lpstr>
      <vt:lpstr>設備等導入_種類</vt:lpstr>
      <vt:lpstr>設備等導入_処遇</vt:lpstr>
      <vt:lpstr>設備等導入_中止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慎太</dc:creator>
  <cp:lastModifiedBy>小谷　慎太</cp:lastModifiedBy>
  <cp:lastPrinted>2026-06-11T09:18:47Z</cp:lastPrinted>
  <dcterms:created xsi:type="dcterms:W3CDTF">2025-03-04T03:28:26Z</dcterms:created>
  <dcterms:modified xsi:type="dcterms:W3CDTF">2026-06-11T09:31:07Z</dcterms:modified>
</cp:coreProperties>
</file>