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経営比較分析表\令和２年度\01表の分析\04 HPアップ版\19 宇治田原町\"/>
    </mc:Choice>
  </mc:AlternateContent>
  <xr:revisionPtr revIDLastSave="0" documentId="13_ncr:1_{A888CA5C-2576-4944-981E-3BC4346259A7}" xr6:coauthVersionLast="36" xr6:coauthVersionMax="36" xr10:uidLastSave="{00000000-0000-0000-0000-000000000000}"/>
  <workbookProtection workbookAlgorithmName="SHA-512" workbookHashValue="/W2VPCXftrcKmPk9iBlHPzp6LNUopWM55SqymMy4kYpfXRLRdpl1U7tCuxzI+/SYdi2LxzTnjxRcWlJ8nGyJ1Q==" workbookSaltValue="K2xTl3DzrgB3i0cBdlLkSQ==" workbookSpinCount="100000" lockStructure="1"/>
  <bookViews>
    <workbookView xWindow="0" yWindow="0" windowWidth="20490" windowHeight="737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P6" i="5"/>
  <c r="P10" i="4" s="1"/>
  <c r="O6" i="5"/>
  <c r="N6" i="5"/>
  <c r="B10" i="4" s="1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F85" i="4"/>
  <c r="BB10" i="4"/>
  <c r="AL10" i="4"/>
  <c r="W10" i="4"/>
  <c r="I10" i="4"/>
  <c r="BB8" i="4"/>
  <c r="AT8" i="4"/>
  <c r="AD8" i="4"/>
  <c r="W8" i="4"/>
  <c r="P8" i="4"/>
  <c r="B8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<sst xmlns="http://schemas.openxmlformats.org/spreadsheetml/2006/main" count="228" uniqueCount="113">
  <si>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</si>
  <si>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</si>
  <si>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</si>
  <si>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</si>
  <si>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</si>
  <si>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</si>
  <si>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</si>
  <si>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</si>
  <si>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</si>
  <si>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</si>
  <si>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</si>
  <si>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</si>
  <si>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</si>
  <si>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</si>
  <si>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</si>
  <si>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</si>
  <si>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</si>
  <si>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</si>
  <si>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</si>
  <si>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</si>
  <si>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</si>
  <si>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</si>
  <si>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</si>
  <si>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</si>
  <si>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</si>
  <si>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</si>
  <si>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</si>
  <si>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</si>
  <si>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</si>
  <si>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</si>
  <si>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</si>
  <si>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</si>
  <si>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</si>
  <si>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</si>
  <si>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</si>
  <si>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</si>
  <si>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</si>
  <si>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</si>
  <si>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</si>
  <si>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</si>
  <si>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</si>
  <si>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</si>
  <si>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</si>
  <si>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</si>
  <si>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</si>
  <si>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</si>
  <si>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</si>
  <si>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</si>
  <si>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</si>
  <si>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</si>
  <si>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</si>
  <si>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</si>
  <si>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</si>
  <si>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</si>
  <si>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</si>
  <si>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</si>
  <si>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</si>
  <si>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</si>
  <si>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</si>
  <si>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</si>
  <si>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</si>
  <si>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</si>
  <si>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</si>
  <si>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</si>
  <si>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</si>
  <si>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</si>
  <si>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</si>
  <si>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</si>
  <si>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</si>
  <si>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</si>
  <si>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</si>
  <si>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</si>
  <si>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</si>
  <si>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</si>
  <si>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</si>
  <si>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</si>
  <si>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</si>
  <si>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</si>
  <si>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</si>
  <si>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</si>
  <si>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</si>
  <si>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</si>
  <si>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</si>
  <si>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</si>
  <si>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</si>
  <si>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</si>
  <si>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</si>
  <si>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</si>
  <si>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</si>
  <si>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</si>
  <si>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</si>
  <si>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</si>
  <si>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</si>
  <si>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</si>
  <si>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</si>
  <si>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</si>
  <si>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</si>
  <si>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</si>
  <si>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</si>
  <si>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</si>
  <si>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</si>
  <si>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</si>
  <si>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</si>
  <si>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</si>
  <si>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</si>
  <si>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</si>
  <si>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</si>
  <si>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</si>
  <si>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</si>
  <si>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</si>
  <si>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町の水道事業は昭和47年度に供用開始しており、当初に埋設した管路が法定耐用年数を経過しています。管路の更新については、主に下水道工事の実施に合わせて行っており、類似団体と比較して、管路更新率も高く、老朽管の更新を進めているところです。これにより有形固定資産減価償却率の増加を抑制しています。</t>
    <phoneticPr fontId="4"/>
  </si>
  <si>
    <t>　令和元年度は、収益では、工場用の有収水量が減少し、給水収益が減少し、負担金なども減少したため、総収益は減少しました。費用では、修繕費、減価償却費、資産減耗費などが減少し、総費用が減少しました。総費用は減少したものの、総収益も減少したため、経常収支比率が若干悪化しました。
　累積欠損金比率は、5年連続0％となりました。
　流動比率は、現在、拡張事業に取り組んでおり、現金預金が減少していましたが、平成30年度以降は好転しています。しかしながら、類似団体と比較して低いことから注意が必要です。
　企業債残高対給水収益比率は、給水収益の減少より企業債現在高が減少したため、若干好転しました。
　平成27年度に簡易水道事業を統合したことに伴い経常経費が増加し、給水原価が増加したため、料金回収率が悪化していましたが、修繕費、減価償却費等の経常経費の減少により給水原価が減少したため、令和元年度は100パーセントを上回りました。
　有収率は、平成28年度に送水管の漏水事故があり低下していましたが、以降は横ばいとなっています。
　類似団体との比較では、流動比率を除き、その他の指数は上回っており、経営の健全性・効率性が保持されています。　</t>
    <rPh sb="1" eb="3">
      <t>レイワ</t>
    </rPh>
    <rPh sb="3" eb="4">
      <t>ガン</t>
    </rPh>
    <rPh sb="8" eb="10">
      <t>シュウエキ</t>
    </rPh>
    <rPh sb="17" eb="19">
      <t>ユウシュウ</t>
    </rPh>
    <rPh sb="19" eb="21">
      <t>スイリョウ</t>
    </rPh>
    <rPh sb="22" eb="24">
      <t>ゲンショウ</t>
    </rPh>
    <rPh sb="31" eb="33">
      <t>ゲンショウ</t>
    </rPh>
    <rPh sb="35" eb="38">
      <t>フタンキン</t>
    </rPh>
    <rPh sb="41" eb="43">
      <t>ゲンショウ</t>
    </rPh>
    <rPh sb="48" eb="51">
      <t>ソウシュウエキ</t>
    </rPh>
    <rPh sb="52" eb="54">
      <t>ゲンショウ</t>
    </rPh>
    <rPh sb="59" eb="61">
      <t>ヒヨウ</t>
    </rPh>
    <rPh sb="64" eb="67">
      <t>シュウゼンヒ</t>
    </rPh>
    <rPh sb="68" eb="70">
      <t>ゲンカ</t>
    </rPh>
    <rPh sb="70" eb="72">
      <t>ショウキャク</t>
    </rPh>
    <rPh sb="72" eb="73">
      <t>ヒ</t>
    </rPh>
    <rPh sb="74" eb="76">
      <t>シサン</t>
    </rPh>
    <rPh sb="76" eb="78">
      <t>ゲンモウ</t>
    </rPh>
    <rPh sb="78" eb="79">
      <t>ヒ</t>
    </rPh>
    <rPh sb="82" eb="84">
      <t>ゲンショウ</t>
    </rPh>
    <rPh sb="86" eb="89">
      <t>ソウヒヨウ</t>
    </rPh>
    <rPh sb="90" eb="92">
      <t>ゲンショウ</t>
    </rPh>
    <rPh sb="97" eb="100">
      <t>ソウヒヨウ</t>
    </rPh>
    <rPh sb="101" eb="103">
      <t>ゲンショウ</t>
    </rPh>
    <rPh sb="109" eb="112">
      <t>ソウシュウエキ</t>
    </rPh>
    <rPh sb="113" eb="115">
      <t>ゲンショウ</t>
    </rPh>
    <rPh sb="127" eb="129">
      <t>ジャッカン</t>
    </rPh>
    <rPh sb="129" eb="131">
      <t>アッカ</t>
    </rPh>
    <rPh sb="199" eb="201">
      <t>ヘイセイ</t>
    </rPh>
    <rPh sb="203" eb="205">
      <t>ネンド</t>
    </rPh>
    <rPh sb="205" eb="207">
      <t>イコウ</t>
    </rPh>
    <rPh sb="208" eb="210">
      <t>コウテン</t>
    </rPh>
    <rPh sb="262" eb="264">
      <t>キュウスイ</t>
    </rPh>
    <rPh sb="264" eb="266">
      <t>シュウエキ</t>
    </rPh>
    <rPh sb="267" eb="269">
      <t>ゲンショウ</t>
    </rPh>
    <rPh sb="271" eb="273">
      <t>キギョウ</t>
    </rPh>
    <rPh sb="273" eb="274">
      <t>サイ</t>
    </rPh>
    <rPh sb="274" eb="276">
      <t>ゲンザイ</t>
    </rPh>
    <rPh sb="276" eb="277">
      <t>ダカ</t>
    </rPh>
    <rPh sb="278" eb="280">
      <t>ゲンショウ</t>
    </rPh>
    <rPh sb="285" eb="287">
      <t>ジャッカン</t>
    </rPh>
    <rPh sb="356" eb="359">
      <t>シュウゼンヒ</t>
    </rPh>
    <rPh sb="360" eb="362">
      <t>ゲンカ</t>
    </rPh>
    <rPh sb="362" eb="364">
      <t>ショウキャク</t>
    </rPh>
    <rPh sb="364" eb="365">
      <t>ヒ</t>
    </rPh>
    <rPh sb="365" eb="366">
      <t>トウ</t>
    </rPh>
    <rPh sb="367" eb="369">
      <t>ケイジョウ</t>
    </rPh>
    <rPh sb="369" eb="371">
      <t>ケイヒ</t>
    </rPh>
    <rPh sb="372" eb="374">
      <t>ゲンショウ</t>
    </rPh>
    <rPh sb="377" eb="379">
      <t>キュウスイ</t>
    </rPh>
    <rPh sb="379" eb="381">
      <t>ゲンカ</t>
    </rPh>
    <rPh sb="382" eb="384">
      <t>ゲンショウ</t>
    </rPh>
    <rPh sb="389" eb="391">
      <t>レイワ</t>
    </rPh>
    <rPh sb="391" eb="393">
      <t>ガンネン</t>
    </rPh>
    <rPh sb="393" eb="394">
      <t>ド</t>
    </rPh>
    <rPh sb="404" eb="405">
      <t>ウワ</t>
    </rPh>
    <rPh sb="418" eb="420">
      <t>ヘイセイ</t>
    </rPh>
    <rPh sb="422" eb="424">
      <t>ネンド</t>
    </rPh>
    <rPh sb="446" eb="448">
      <t>イコウ</t>
    </rPh>
    <rPh sb="449" eb="450">
      <t>ヨコ</t>
    </rPh>
    <phoneticPr fontId="4"/>
  </si>
  <si>
    <t>　好調であった工場用の給水収益が減少し、一般家庭用の給水収益も、給水人口の減少に伴い減少傾向にあるが、料金回収率が100％を上回り、給水原価も減少傾向にあります。
　しかしながら、今後は維持管理費などの経常経費の増加や、老朽施設の更新需要の増加が見込まれます。
　そのような中、平成29年度に策定した経営戦略に基づき、経営健全化に取り組んでいるところです。</t>
    <rPh sb="1" eb="3">
      <t>コウチョウ</t>
    </rPh>
    <rPh sb="16" eb="18">
      <t>ゲンショウ</t>
    </rPh>
    <rPh sb="62" eb="63">
      <t>ウワ</t>
    </rPh>
    <rPh sb="66" eb="68">
      <t>キュウスイ</t>
    </rPh>
    <rPh sb="68" eb="70">
      <t>ゲンカ</t>
    </rPh>
    <rPh sb="71" eb="73">
      <t>ゲンショウ</t>
    </rPh>
    <rPh sb="73" eb="75">
      <t>ケイコウ</t>
    </rPh>
    <rPh sb="146" eb="148">
      <t>サクテイ</t>
    </rPh>
    <rPh sb="155" eb="156">
      <t>モト</t>
    </rPh>
    <rPh sb="159" eb="161">
      <t>ケイエイ</t>
    </rPh>
    <rPh sb="161" eb="164">
      <t>ケンゼンカ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</si>
</sst>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1.1100000000000001</c:v>
                </c:pt>
                <c:pt idx="1">
                  <c:v>0</c:v>
                </c:pt>
                <c:pt idx="2" formatCode="#,##0.00;&quot;△&quot;#,##0.00;&quot;-&quot;">
                  <c:v>2.39</c:v>
                </c:pt>
                <c:pt idx="3" formatCode="#,##0.00;&quot;△&quot;#,##0.00;&quot;-&quot;">
                  <c:v>1.04</c:v>
                </c:pt>
                <c:pt idx="4" formatCode="#,##0.00;&quot;△&quot;#,##0.00;&quot;-&quot;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4-4F72-918A-CCAF781C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0.44</c:v>
                </c:pt>
                <c:pt idx="3">
                  <c:v>0.52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4-4F72-918A-CCAF781C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53.83</c:v>
                </c:pt>
                <c:pt idx="1">
                  <c:v>58.31</c:v>
                </c:pt>
                <c:pt idx="2">
                  <c:v>56.31</c:v>
                </c:pt>
                <c:pt idx="3">
                  <c:v>55.67</c:v>
                </c:pt>
                <c:pt idx="4">
                  <c:v>55.28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5-4498-B1B0-14452BB9B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50.24</c:v>
                </c:pt>
                <c:pt idx="3">
                  <c:v>50.29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5-4498-B1B0-14452BB9B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87.89</c:v>
                </c:pt>
                <c:pt idx="1">
                  <c:v>81.81</c:v>
                </c:pt>
                <c:pt idx="2">
                  <c:v>86.99</c:v>
                </c:pt>
                <c:pt idx="3">
                  <c:v>88.68</c:v>
                </c:pt>
                <c:pt idx="4">
                  <c:v>88.06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8-4DDC-86FE-0D68DA5BF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78.650000000000006</c:v>
                </c:pt>
                <c:pt idx="3">
                  <c:v>77.73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8-4DDC-86FE-0D68DA5BF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108.73</c:v>
                </c:pt>
                <c:pt idx="1">
                  <c:v>110.3</c:v>
                </c:pt>
                <c:pt idx="2">
                  <c:v>111.35</c:v>
                </c:pt>
                <c:pt idx="3">
                  <c:v>112.8</c:v>
                </c:pt>
                <c:pt idx="4">
                  <c:v>111.23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E-48D0-8B82-F17EA530A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104.47</c:v>
                </c:pt>
                <c:pt idx="3">
                  <c:v>103.81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E-48D0-8B82-F17EA530A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44.77</c:v>
                </c:pt>
                <c:pt idx="1">
                  <c:v>45.42</c:v>
                </c:pt>
                <c:pt idx="2">
                  <c:v>45.33</c:v>
                </c:pt>
                <c:pt idx="3">
                  <c:v>46.44</c:v>
                </c:pt>
                <c:pt idx="4">
                  <c:v>47.51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6-4BA4-B0CB-0C2986B82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45.14</c:v>
                </c:pt>
                <c:pt idx="3">
                  <c:v>45.85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6-4BA4-B0CB-0C2986B82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13.98</c:v>
                </c:pt>
                <c:pt idx="1">
                  <c:v>13.91</c:v>
                </c:pt>
                <c:pt idx="2">
                  <c:v>12.33</c:v>
                </c:pt>
                <c:pt idx="3">
                  <c:v>13.56</c:v>
                </c:pt>
                <c:pt idx="4">
                  <c:v>13.97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D-4693-BEB5-61B51BB47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13.58</c:v>
                </c:pt>
                <c:pt idx="3">
                  <c:v>14.13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D-4693-BEB5-61B51BB47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C-4827-81C4-FF1C9978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16.399999999999999</c:v>
                </c:pt>
                <c:pt idx="3">
                  <c:v>25.66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C-4827-81C4-FF1C9978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239.59</c:v>
                </c:pt>
                <c:pt idx="1">
                  <c:v>182.74</c:v>
                </c:pt>
                <c:pt idx="2">
                  <c:v>130.36000000000001</c:v>
                </c:pt>
                <c:pt idx="3">
                  <c:v>144.72999999999999</c:v>
                </c:pt>
                <c:pt idx="4">
                  <c:v>179.54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E-477F-A656-2034A2339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293.23</c:v>
                </c:pt>
                <c:pt idx="3">
                  <c:v>300.14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E-477F-A656-2034A2339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435.65</c:v>
                </c:pt>
                <c:pt idx="1">
                  <c:v>393.72</c:v>
                </c:pt>
                <c:pt idx="2">
                  <c:v>381.18</c:v>
                </c:pt>
                <c:pt idx="3">
                  <c:v>346.66</c:v>
                </c:pt>
                <c:pt idx="4">
                  <c:v>341.98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2-4925-8E86-442270DD5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542.29999999999995</c:v>
                </c:pt>
                <c:pt idx="3">
                  <c:v>566.65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2-4925-8E86-442270DD5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90.6</c:v>
                </c:pt>
                <c:pt idx="1">
                  <c:v>91.72</c:v>
                </c:pt>
                <c:pt idx="2">
                  <c:v>93.47</c:v>
                </c:pt>
                <c:pt idx="3">
                  <c:v>94.36</c:v>
                </c:pt>
                <c:pt idx="4">
                  <c:v>102.69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1-41C0-B959-0482298E3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87.51</c:v>
                </c:pt>
                <c:pt idx="3">
                  <c:v>84.77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31-41C0-B959-0482298E3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164.6</c:v>
                </c:pt>
                <c:pt idx="1">
                  <c:v>163.19</c:v>
                </c:pt>
                <c:pt idx="2">
                  <c:v>161.13999999999999</c:v>
                </c:pt>
                <c:pt idx="3">
                  <c:v>160.53</c:v>
                </c:pt>
                <c:pt idx="4">
                  <c:v>148.12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4-4468-BE9F-BB47D6E3E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218.42</c:v>
                </c:pt>
                <c:pt idx="3">
                  <c:v>227.27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4-4468-BE9F-BB47D6E3E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64" zoomScaleNormal="100" workbookViewId="0">
      <selection activeCell="BL66" sqref="BL66:BZ82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2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2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5" t="str">
        <f>データ!H6</f>
        <v>京都府　宇治田原町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9250</v>
      </c>
      <c r="AM8" s="71"/>
      <c r="AN8" s="71"/>
      <c r="AO8" s="71"/>
      <c r="AP8" s="71"/>
      <c r="AQ8" s="71"/>
      <c r="AR8" s="71"/>
      <c r="AS8" s="71"/>
      <c r="AT8" s="67">
        <f>データ!$S$6</f>
        <v>58.16</v>
      </c>
      <c r="AU8" s="68"/>
      <c r="AV8" s="68"/>
      <c r="AW8" s="68"/>
      <c r="AX8" s="68"/>
      <c r="AY8" s="68"/>
      <c r="AZ8" s="68"/>
      <c r="BA8" s="68"/>
      <c r="BB8" s="70">
        <f>データ!$T$6</f>
        <v>159.04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82</v>
      </c>
      <c r="J10" s="68"/>
      <c r="K10" s="68"/>
      <c r="L10" s="68"/>
      <c r="M10" s="68"/>
      <c r="N10" s="68"/>
      <c r="O10" s="69"/>
      <c r="P10" s="70">
        <f>データ!$P$6</f>
        <v>98.37</v>
      </c>
      <c r="Q10" s="70"/>
      <c r="R10" s="70"/>
      <c r="S10" s="70"/>
      <c r="T10" s="70"/>
      <c r="U10" s="70"/>
      <c r="V10" s="70"/>
      <c r="W10" s="71">
        <f>データ!$Q$6</f>
        <v>2673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9089</v>
      </c>
      <c r="AM10" s="71"/>
      <c r="AN10" s="71"/>
      <c r="AO10" s="71"/>
      <c r="AP10" s="71"/>
      <c r="AQ10" s="71"/>
      <c r="AR10" s="71"/>
      <c r="AS10" s="71"/>
      <c r="AT10" s="67">
        <f>データ!$V$6</f>
        <v>9.27</v>
      </c>
      <c r="AU10" s="68"/>
      <c r="AV10" s="68"/>
      <c r="AW10" s="68"/>
      <c r="AX10" s="68"/>
      <c r="AY10" s="68"/>
      <c r="AZ10" s="68"/>
      <c r="BA10" s="68"/>
      <c r="BB10" s="70">
        <f>データ!$W$6</f>
        <v>980.47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111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110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2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BErcH27Sy86JgKcOOIDtkBVWA7gUsmhvQoPjUXL6i6TaiXmWlu52hKGCerPRbpjMRRJnUY7HnFWKmn1Q94C1FA==" saltValue="g/2j8QirwJM6khybMx68D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2019</v>
      </c>
      <c r="C6" s="34">
        <f t="shared" ref="C6:W6" si="3">C7</f>
        <v>263443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京都府　宇治田原町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82</v>
      </c>
      <c r="P6" s="35">
        <f t="shared" si="3"/>
        <v>98.37</v>
      </c>
      <c r="Q6" s="35">
        <f t="shared" si="3"/>
        <v>2673</v>
      </c>
      <c r="R6" s="35">
        <f t="shared" si="3"/>
        <v>9250</v>
      </c>
      <c r="S6" s="35">
        <f t="shared" si="3"/>
        <v>58.16</v>
      </c>
      <c r="T6" s="35">
        <f t="shared" si="3"/>
        <v>159.04</v>
      </c>
      <c r="U6" s="35">
        <f t="shared" si="3"/>
        <v>9089</v>
      </c>
      <c r="V6" s="35">
        <f t="shared" si="3"/>
        <v>9.27</v>
      </c>
      <c r="W6" s="35">
        <f t="shared" si="3"/>
        <v>980.47</v>
      </c>
      <c r="X6" s="36">
        <f>IF(X7="",NA(),X7)</f>
        <v>108.73</v>
      </c>
      <c r="Y6" s="36">
        <f t="shared" ref="Y6:AG6" si="4">IF(Y7="",NA(),Y7)</f>
        <v>110.3</v>
      </c>
      <c r="Z6" s="36">
        <f t="shared" si="4"/>
        <v>111.35</v>
      </c>
      <c r="AA6" s="36">
        <f t="shared" si="4"/>
        <v>112.8</v>
      </c>
      <c r="AB6" s="36">
        <f t="shared" si="4"/>
        <v>111.23</v>
      </c>
      <c r="AC6" s="36">
        <f t="shared" si="4"/>
        <v>106.62</v>
      </c>
      <c r="AD6" s="36">
        <f t="shared" si="4"/>
        <v>107.95</v>
      </c>
      <c r="AE6" s="36">
        <f t="shared" si="4"/>
        <v>104.47</v>
      </c>
      <c r="AF6" s="36">
        <f t="shared" si="4"/>
        <v>103.81</v>
      </c>
      <c r="AG6" s="36">
        <f t="shared" si="4"/>
        <v>104.35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12.59</v>
      </c>
      <c r="AO6" s="36">
        <f t="shared" si="5"/>
        <v>12.44</v>
      </c>
      <c r="AP6" s="36">
        <f t="shared" si="5"/>
        <v>16.399999999999999</v>
      </c>
      <c r="AQ6" s="36">
        <f t="shared" si="5"/>
        <v>25.66</v>
      </c>
      <c r="AR6" s="36">
        <f t="shared" si="5"/>
        <v>21.69</v>
      </c>
      <c r="AS6" s="35" t="str">
        <f>IF(AS7="","",IF(AS7="-","【-】","【"&amp;SUBSTITUTE(TEXT(AS7,"#,##0.00"),"-","△")&amp;"】"))</f>
        <v>【1.08】</v>
      </c>
      <c r="AT6" s="36">
        <f>IF(AT7="",NA(),AT7)</f>
        <v>239.59</v>
      </c>
      <c r="AU6" s="36">
        <f t="shared" ref="AU6:BC6" si="6">IF(AU7="",NA(),AU7)</f>
        <v>182.74</v>
      </c>
      <c r="AV6" s="36">
        <f t="shared" si="6"/>
        <v>130.36000000000001</v>
      </c>
      <c r="AW6" s="36">
        <f t="shared" si="6"/>
        <v>144.72999999999999</v>
      </c>
      <c r="AX6" s="36">
        <f t="shared" si="6"/>
        <v>179.54</v>
      </c>
      <c r="AY6" s="36">
        <f t="shared" si="6"/>
        <v>416.14</v>
      </c>
      <c r="AZ6" s="36">
        <f t="shared" si="6"/>
        <v>371.89</v>
      </c>
      <c r="BA6" s="36">
        <f t="shared" si="6"/>
        <v>293.23</v>
      </c>
      <c r="BB6" s="36">
        <f t="shared" si="6"/>
        <v>300.14</v>
      </c>
      <c r="BC6" s="36">
        <f t="shared" si="6"/>
        <v>301.04000000000002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435.65</v>
      </c>
      <c r="BF6" s="36">
        <f t="shared" ref="BF6:BN6" si="7">IF(BF7="",NA(),BF7)</f>
        <v>393.72</v>
      </c>
      <c r="BG6" s="36">
        <f t="shared" si="7"/>
        <v>381.18</v>
      </c>
      <c r="BH6" s="36">
        <f t="shared" si="7"/>
        <v>346.66</v>
      </c>
      <c r="BI6" s="36">
        <f t="shared" si="7"/>
        <v>341.98</v>
      </c>
      <c r="BJ6" s="36">
        <f t="shared" si="7"/>
        <v>487.22</v>
      </c>
      <c r="BK6" s="36">
        <f t="shared" si="7"/>
        <v>483.11</v>
      </c>
      <c r="BL6" s="36">
        <f t="shared" si="7"/>
        <v>542.29999999999995</v>
      </c>
      <c r="BM6" s="36">
        <f t="shared" si="7"/>
        <v>566.65</v>
      </c>
      <c r="BN6" s="36">
        <f t="shared" si="7"/>
        <v>551.62</v>
      </c>
      <c r="BO6" s="35" t="str">
        <f>IF(BO7="","",IF(BO7="-","【-】","【"&amp;SUBSTITUTE(TEXT(BO7,"#,##0.00"),"-","△")&amp;"】"))</f>
        <v>【266.61】</v>
      </c>
      <c r="BP6" s="36">
        <f>IF(BP7="",NA(),BP7)</f>
        <v>90.6</v>
      </c>
      <c r="BQ6" s="36">
        <f t="shared" ref="BQ6:BY6" si="8">IF(BQ7="",NA(),BQ7)</f>
        <v>91.72</v>
      </c>
      <c r="BR6" s="36">
        <f t="shared" si="8"/>
        <v>93.47</v>
      </c>
      <c r="BS6" s="36">
        <f t="shared" si="8"/>
        <v>94.36</v>
      </c>
      <c r="BT6" s="36">
        <f t="shared" si="8"/>
        <v>102.69</v>
      </c>
      <c r="BU6" s="36">
        <f t="shared" si="8"/>
        <v>92.76</v>
      </c>
      <c r="BV6" s="36">
        <f t="shared" si="8"/>
        <v>93.28</v>
      </c>
      <c r="BW6" s="36">
        <f t="shared" si="8"/>
        <v>87.51</v>
      </c>
      <c r="BX6" s="36">
        <f t="shared" si="8"/>
        <v>84.77</v>
      </c>
      <c r="BY6" s="36">
        <f t="shared" si="8"/>
        <v>87.11</v>
      </c>
      <c r="BZ6" s="35" t="str">
        <f>IF(BZ7="","",IF(BZ7="-","【-】","【"&amp;SUBSTITUTE(TEXT(BZ7,"#,##0.00"),"-","△")&amp;"】"))</f>
        <v>【103.24】</v>
      </c>
      <c r="CA6" s="36">
        <f>IF(CA7="",NA(),CA7)</f>
        <v>164.6</v>
      </c>
      <c r="CB6" s="36">
        <f t="shared" ref="CB6:CJ6" si="9">IF(CB7="",NA(),CB7)</f>
        <v>163.19</v>
      </c>
      <c r="CC6" s="36">
        <f t="shared" si="9"/>
        <v>161.13999999999999</v>
      </c>
      <c r="CD6" s="36">
        <f t="shared" si="9"/>
        <v>160.53</v>
      </c>
      <c r="CE6" s="36">
        <f t="shared" si="9"/>
        <v>148.12</v>
      </c>
      <c r="CF6" s="36">
        <f t="shared" si="9"/>
        <v>208.67</v>
      </c>
      <c r="CG6" s="36">
        <f t="shared" si="9"/>
        <v>208.29</v>
      </c>
      <c r="CH6" s="36">
        <f t="shared" si="9"/>
        <v>218.42</v>
      </c>
      <c r="CI6" s="36">
        <f t="shared" si="9"/>
        <v>227.27</v>
      </c>
      <c r="CJ6" s="36">
        <f t="shared" si="9"/>
        <v>223.98</v>
      </c>
      <c r="CK6" s="35" t="str">
        <f>IF(CK7="","",IF(CK7="-","【-】","【"&amp;SUBSTITUTE(TEXT(CK7,"#,##0.00"),"-","△")&amp;"】"))</f>
        <v>【168.38】</v>
      </c>
      <c r="CL6" s="36">
        <f>IF(CL7="",NA(),CL7)</f>
        <v>53.83</v>
      </c>
      <c r="CM6" s="36">
        <f t="shared" ref="CM6:CU6" si="10">IF(CM7="",NA(),CM7)</f>
        <v>58.31</v>
      </c>
      <c r="CN6" s="36">
        <f t="shared" si="10"/>
        <v>56.31</v>
      </c>
      <c r="CO6" s="36">
        <f t="shared" si="10"/>
        <v>55.67</v>
      </c>
      <c r="CP6" s="36">
        <f t="shared" si="10"/>
        <v>55.28</v>
      </c>
      <c r="CQ6" s="36">
        <f t="shared" si="10"/>
        <v>49.08</v>
      </c>
      <c r="CR6" s="36">
        <f t="shared" si="10"/>
        <v>49.32</v>
      </c>
      <c r="CS6" s="36">
        <f t="shared" si="10"/>
        <v>50.24</v>
      </c>
      <c r="CT6" s="36">
        <f t="shared" si="10"/>
        <v>50.29</v>
      </c>
      <c r="CU6" s="36">
        <f t="shared" si="10"/>
        <v>49.64</v>
      </c>
      <c r="CV6" s="35" t="str">
        <f>IF(CV7="","",IF(CV7="-","【-】","【"&amp;SUBSTITUTE(TEXT(CV7,"#,##0.00"),"-","△")&amp;"】"))</f>
        <v>【60.00】</v>
      </c>
      <c r="CW6" s="36">
        <f>IF(CW7="",NA(),CW7)</f>
        <v>87.89</v>
      </c>
      <c r="CX6" s="36">
        <f t="shared" ref="CX6:DF6" si="11">IF(CX7="",NA(),CX7)</f>
        <v>81.81</v>
      </c>
      <c r="CY6" s="36">
        <f t="shared" si="11"/>
        <v>86.99</v>
      </c>
      <c r="CZ6" s="36">
        <f t="shared" si="11"/>
        <v>88.68</v>
      </c>
      <c r="DA6" s="36">
        <f t="shared" si="11"/>
        <v>88.06</v>
      </c>
      <c r="DB6" s="36">
        <f t="shared" si="11"/>
        <v>79.3</v>
      </c>
      <c r="DC6" s="36">
        <f t="shared" si="11"/>
        <v>79.34</v>
      </c>
      <c r="DD6" s="36">
        <f t="shared" si="11"/>
        <v>78.650000000000006</v>
      </c>
      <c r="DE6" s="36">
        <f t="shared" si="11"/>
        <v>77.73</v>
      </c>
      <c r="DF6" s="36">
        <f t="shared" si="11"/>
        <v>78.09</v>
      </c>
      <c r="DG6" s="35" t="str">
        <f>IF(DG7="","",IF(DG7="-","【-】","【"&amp;SUBSTITUTE(TEXT(DG7,"#,##0.00"),"-","△")&amp;"】"))</f>
        <v>【89.80】</v>
      </c>
      <c r="DH6" s="36">
        <f>IF(DH7="",NA(),DH7)</f>
        <v>44.77</v>
      </c>
      <c r="DI6" s="36">
        <f t="shared" ref="DI6:DQ6" si="12">IF(DI7="",NA(),DI7)</f>
        <v>45.42</v>
      </c>
      <c r="DJ6" s="36">
        <f t="shared" si="12"/>
        <v>45.33</v>
      </c>
      <c r="DK6" s="36">
        <f t="shared" si="12"/>
        <v>46.44</v>
      </c>
      <c r="DL6" s="36">
        <f t="shared" si="12"/>
        <v>47.51</v>
      </c>
      <c r="DM6" s="36">
        <f t="shared" si="12"/>
        <v>47.44</v>
      </c>
      <c r="DN6" s="36">
        <f t="shared" si="12"/>
        <v>48.3</v>
      </c>
      <c r="DO6" s="36">
        <f t="shared" si="12"/>
        <v>45.14</v>
      </c>
      <c r="DP6" s="36">
        <f t="shared" si="12"/>
        <v>45.85</v>
      </c>
      <c r="DQ6" s="36">
        <f t="shared" si="12"/>
        <v>47.31</v>
      </c>
      <c r="DR6" s="35" t="str">
        <f>IF(DR7="","",IF(DR7="-","【-】","【"&amp;SUBSTITUTE(TEXT(DR7,"#,##0.00"),"-","△")&amp;"】"))</f>
        <v>【49.59】</v>
      </c>
      <c r="DS6" s="36">
        <f>IF(DS7="",NA(),DS7)</f>
        <v>13.98</v>
      </c>
      <c r="DT6" s="36">
        <f t="shared" ref="DT6:EB6" si="13">IF(DT7="",NA(),DT7)</f>
        <v>13.91</v>
      </c>
      <c r="DU6" s="36">
        <f t="shared" si="13"/>
        <v>12.33</v>
      </c>
      <c r="DV6" s="36">
        <f t="shared" si="13"/>
        <v>13.56</v>
      </c>
      <c r="DW6" s="36">
        <f t="shared" si="13"/>
        <v>13.97</v>
      </c>
      <c r="DX6" s="36">
        <f t="shared" si="13"/>
        <v>11.16</v>
      </c>
      <c r="DY6" s="36">
        <f t="shared" si="13"/>
        <v>12.43</v>
      </c>
      <c r="DZ6" s="36">
        <f t="shared" si="13"/>
        <v>13.58</v>
      </c>
      <c r="EA6" s="36">
        <f t="shared" si="13"/>
        <v>14.13</v>
      </c>
      <c r="EB6" s="36">
        <f t="shared" si="13"/>
        <v>16.77</v>
      </c>
      <c r="EC6" s="35" t="str">
        <f>IF(EC7="","",IF(EC7="-","【-】","【"&amp;SUBSTITUTE(TEXT(EC7,"#,##0.00"),"-","△")&amp;"】"))</f>
        <v>【19.44】</v>
      </c>
      <c r="ED6" s="36">
        <f>IF(ED7="",NA(),ED7)</f>
        <v>1.1100000000000001</v>
      </c>
      <c r="EE6" s="35">
        <f t="shared" ref="EE6:EM6" si="14">IF(EE7="",NA(),EE7)</f>
        <v>0</v>
      </c>
      <c r="EF6" s="36">
        <f t="shared" si="14"/>
        <v>2.39</v>
      </c>
      <c r="EG6" s="36">
        <f t="shared" si="14"/>
        <v>1.04</v>
      </c>
      <c r="EH6" s="36">
        <f t="shared" si="14"/>
        <v>0.64</v>
      </c>
      <c r="EI6" s="36">
        <f t="shared" si="14"/>
        <v>0.65</v>
      </c>
      <c r="EJ6" s="36">
        <f t="shared" si="14"/>
        <v>0.46</v>
      </c>
      <c r="EK6" s="36">
        <f t="shared" si="14"/>
        <v>0.44</v>
      </c>
      <c r="EL6" s="36">
        <f t="shared" si="14"/>
        <v>0.52</v>
      </c>
      <c r="EM6" s="36">
        <f t="shared" si="14"/>
        <v>0.47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263443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82</v>
      </c>
      <c r="P7" s="39">
        <v>98.37</v>
      </c>
      <c r="Q7" s="39">
        <v>2673</v>
      </c>
      <c r="R7" s="39">
        <v>9250</v>
      </c>
      <c r="S7" s="39">
        <v>58.16</v>
      </c>
      <c r="T7" s="39">
        <v>159.04</v>
      </c>
      <c r="U7" s="39">
        <v>9089</v>
      </c>
      <c r="V7" s="39">
        <v>9.27</v>
      </c>
      <c r="W7" s="39">
        <v>980.47</v>
      </c>
      <c r="X7" s="39">
        <v>108.73</v>
      </c>
      <c r="Y7" s="39">
        <v>110.3</v>
      </c>
      <c r="Z7" s="39">
        <v>111.35</v>
      </c>
      <c r="AA7" s="39">
        <v>112.8</v>
      </c>
      <c r="AB7" s="39">
        <v>111.23</v>
      </c>
      <c r="AC7" s="39">
        <v>106.62</v>
      </c>
      <c r="AD7" s="39">
        <v>107.95</v>
      </c>
      <c r="AE7" s="39">
        <v>104.47</v>
      </c>
      <c r="AF7" s="39">
        <v>103.81</v>
      </c>
      <c r="AG7" s="39">
        <v>104.35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12.59</v>
      </c>
      <c r="AO7" s="39">
        <v>12.44</v>
      </c>
      <c r="AP7" s="39">
        <v>16.399999999999999</v>
      </c>
      <c r="AQ7" s="39">
        <v>25.66</v>
      </c>
      <c r="AR7" s="39">
        <v>21.69</v>
      </c>
      <c r="AS7" s="39">
        <v>1.08</v>
      </c>
      <c r="AT7" s="39">
        <v>239.59</v>
      </c>
      <c r="AU7" s="39">
        <v>182.74</v>
      </c>
      <c r="AV7" s="39">
        <v>130.36000000000001</v>
      </c>
      <c r="AW7" s="39">
        <v>144.72999999999999</v>
      </c>
      <c r="AX7" s="39">
        <v>179.54</v>
      </c>
      <c r="AY7" s="39">
        <v>416.14</v>
      </c>
      <c r="AZ7" s="39">
        <v>371.89</v>
      </c>
      <c r="BA7" s="39">
        <v>293.23</v>
      </c>
      <c r="BB7" s="39">
        <v>300.14</v>
      </c>
      <c r="BC7" s="39">
        <v>301.04000000000002</v>
      </c>
      <c r="BD7" s="39">
        <v>264.97000000000003</v>
      </c>
      <c r="BE7" s="39">
        <v>435.65</v>
      </c>
      <c r="BF7" s="39">
        <v>393.72</v>
      </c>
      <c r="BG7" s="39">
        <v>381.18</v>
      </c>
      <c r="BH7" s="39">
        <v>346.66</v>
      </c>
      <c r="BI7" s="39">
        <v>341.98</v>
      </c>
      <c r="BJ7" s="39">
        <v>487.22</v>
      </c>
      <c r="BK7" s="39">
        <v>483.11</v>
      </c>
      <c r="BL7" s="39">
        <v>542.29999999999995</v>
      </c>
      <c r="BM7" s="39">
        <v>566.65</v>
      </c>
      <c r="BN7" s="39">
        <v>551.62</v>
      </c>
      <c r="BO7" s="39">
        <v>266.61</v>
      </c>
      <c r="BP7" s="39">
        <v>90.6</v>
      </c>
      <c r="BQ7" s="39">
        <v>91.72</v>
      </c>
      <c r="BR7" s="39">
        <v>93.47</v>
      </c>
      <c r="BS7" s="39">
        <v>94.36</v>
      </c>
      <c r="BT7" s="39">
        <v>102.69</v>
      </c>
      <c r="BU7" s="39">
        <v>92.76</v>
      </c>
      <c r="BV7" s="39">
        <v>93.28</v>
      </c>
      <c r="BW7" s="39">
        <v>87.51</v>
      </c>
      <c r="BX7" s="39">
        <v>84.77</v>
      </c>
      <c r="BY7" s="39">
        <v>87.11</v>
      </c>
      <c r="BZ7" s="39">
        <v>103.24</v>
      </c>
      <c r="CA7" s="39">
        <v>164.6</v>
      </c>
      <c r="CB7" s="39">
        <v>163.19</v>
      </c>
      <c r="CC7" s="39">
        <v>161.13999999999999</v>
      </c>
      <c r="CD7" s="39">
        <v>160.53</v>
      </c>
      <c r="CE7" s="39">
        <v>148.12</v>
      </c>
      <c r="CF7" s="39">
        <v>208.67</v>
      </c>
      <c r="CG7" s="39">
        <v>208.29</v>
      </c>
      <c r="CH7" s="39">
        <v>218.42</v>
      </c>
      <c r="CI7" s="39">
        <v>227.27</v>
      </c>
      <c r="CJ7" s="39">
        <v>223.98</v>
      </c>
      <c r="CK7" s="39">
        <v>168.38</v>
      </c>
      <c r="CL7" s="39">
        <v>53.83</v>
      </c>
      <c r="CM7" s="39">
        <v>58.31</v>
      </c>
      <c r="CN7" s="39">
        <v>56.31</v>
      </c>
      <c r="CO7" s="39">
        <v>55.67</v>
      </c>
      <c r="CP7" s="39">
        <v>55.28</v>
      </c>
      <c r="CQ7" s="39">
        <v>49.08</v>
      </c>
      <c r="CR7" s="39">
        <v>49.32</v>
      </c>
      <c r="CS7" s="39">
        <v>50.24</v>
      </c>
      <c r="CT7" s="39">
        <v>50.29</v>
      </c>
      <c r="CU7" s="39">
        <v>49.64</v>
      </c>
      <c r="CV7" s="39">
        <v>60</v>
      </c>
      <c r="CW7" s="39">
        <v>87.89</v>
      </c>
      <c r="CX7" s="39">
        <v>81.81</v>
      </c>
      <c r="CY7" s="39">
        <v>86.99</v>
      </c>
      <c r="CZ7" s="39">
        <v>88.68</v>
      </c>
      <c r="DA7" s="39">
        <v>88.06</v>
      </c>
      <c r="DB7" s="39">
        <v>79.3</v>
      </c>
      <c r="DC7" s="39">
        <v>79.34</v>
      </c>
      <c r="DD7" s="39">
        <v>78.650000000000006</v>
      </c>
      <c r="DE7" s="39">
        <v>77.73</v>
      </c>
      <c r="DF7" s="39">
        <v>78.09</v>
      </c>
      <c r="DG7" s="39">
        <v>89.8</v>
      </c>
      <c r="DH7" s="39">
        <v>44.77</v>
      </c>
      <c r="DI7" s="39">
        <v>45.42</v>
      </c>
      <c r="DJ7" s="39">
        <v>45.33</v>
      </c>
      <c r="DK7" s="39">
        <v>46.44</v>
      </c>
      <c r="DL7" s="39">
        <v>47.51</v>
      </c>
      <c r="DM7" s="39">
        <v>47.44</v>
      </c>
      <c r="DN7" s="39">
        <v>48.3</v>
      </c>
      <c r="DO7" s="39">
        <v>45.14</v>
      </c>
      <c r="DP7" s="39">
        <v>45.85</v>
      </c>
      <c r="DQ7" s="39">
        <v>47.31</v>
      </c>
      <c r="DR7" s="39">
        <v>49.59</v>
      </c>
      <c r="DS7" s="39">
        <v>13.98</v>
      </c>
      <c r="DT7" s="39">
        <v>13.91</v>
      </c>
      <c r="DU7" s="39">
        <v>12.33</v>
      </c>
      <c r="DV7" s="39">
        <v>13.56</v>
      </c>
      <c r="DW7" s="39">
        <v>13.97</v>
      </c>
      <c r="DX7" s="39">
        <v>11.16</v>
      </c>
      <c r="DY7" s="39">
        <v>12.43</v>
      </c>
      <c r="DZ7" s="39">
        <v>13.58</v>
      </c>
      <c r="EA7" s="39">
        <v>14.13</v>
      </c>
      <c r="EB7" s="39">
        <v>16.77</v>
      </c>
      <c r="EC7" s="39">
        <v>19.440000000000001</v>
      </c>
      <c r="ED7" s="39">
        <v>1.1100000000000001</v>
      </c>
      <c r="EE7" s="39">
        <v>0</v>
      </c>
      <c r="EF7" s="39">
        <v>2.39</v>
      </c>
      <c r="EG7" s="39">
        <v>1.04</v>
      </c>
      <c r="EH7" s="39">
        <v>0.64</v>
      </c>
      <c r="EI7" s="39">
        <v>0.65</v>
      </c>
      <c r="EJ7" s="39">
        <v>0.46</v>
      </c>
      <c r="EK7" s="39">
        <v>0.44</v>
      </c>
      <c r="EL7" s="39">
        <v>0.52</v>
      </c>
      <c r="EM7" s="39">
        <v>0.47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植田　皓太</cp:lastModifiedBy>
  <cp:lastPrinted>2021-02-18T06:18:08Z</cp:lastPrinted>
  <dcterms:modified xsi:type="dcterms:W3CDTF">2021-02-23T23:34:55Z</dcterms:modified>
</cp:coreProperties>
</file>