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40.照会関係\R6照会関係\経-庶務-01-00 _照会文書関係書\23_公営企業に係る「経営比較分析表」（令和５年度決算）の分析等について\"/>
    </mc:Choice>
  </mc:AlternateContent>
  <workbookProtection workbookAlgorithmName="SHA-512" workbookHashValue="1JZrIEtqCq7ZwL+rlsF7WJG8qPw3z05FrlOADtos2tVuh21yxxGDC3ZbeM6hV6MW1IcXvpAPe5tO9+1ZBEcYig==" workbookSaltValue="UnlaAboXh1VgKj/nz4DdI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<sst xmlns="http://schemas.openxmlformats.org/spreadsheetml/2006/main" count="228" uniqueCount="111">
  <si>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</si>
  <si>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</si>
  <si>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</si>
  <si>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</si>
  <si>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</si>
  <si>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</si>
  <si>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</si>
  <si>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</si>
  <si>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</si>
  <si>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</si>
  <si>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</si>
  <si>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</si>
  <si>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</si>
  <si>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</si>
  <si>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</si>
  <si>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</si>
  <si>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</si>
  <si>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</si>
  <si>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</si>
  <si>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</si>
  <si>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</si>
  <si>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</si>
  <si>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</si>
  <si>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</si>
  <si>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</si>
  <si>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</si>
  <si>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</si>
  <si>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</si>
  <si>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</si>
  <si>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</si>
  <si>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</si>
  <si>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</si>
  <si>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</si>
  <si>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</si>
  <si>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</si>
  <si>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</si>
  <si>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</si>
  <si>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</si>
  <si>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</si>
  <si>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</si>
  <si>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</si>
  <si>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</si>
  <si>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</si>
  <si>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</si>
  <si>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</si>
  <si>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</si>
  <si>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</si>
  <si>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</si>
  <si>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</si>
  <si>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</si>
  <si>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</si>
  <si>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</si>
  <si>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</si>
  <si>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</si>
  <si>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</si>
  <si>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</si>
  <si>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</si>
  <si>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</si>
  <si>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</si>
  <si>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</si>
  <si>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</si>
  <si>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</si>
  <si>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</si>
  <si>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</si>
  <si>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</si>
  <si>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</si>
  <si>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</si>
  <si>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</si>
  <si>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</si>
  <si>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</si>
  <si>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</si>
  <si>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</si>
  <si>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</si>
  <si>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</si>
  <si>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</si>
  <si>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</si>
  <si>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</si>
  <si>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</si>
  <si>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</si>
  <si>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</si>
  <si>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</si>
  <si>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</si>
  <si>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</si>
  <si>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</si>
  <si>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</si>
  <si>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</si>
  <si>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</si>
  <si>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</si>
  <si>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</si>
  <si>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</si>
  <si>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</si>
  <si>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</si>
  <si>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</si>
  <si>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</si>
  <si>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</si>
  <si>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</si>
  <si>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</si>
  <si>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</si>
  <si>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</si>
  <si>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</si>
  <si>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</si>
  <si>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</si>
  <si>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</si>
  <si>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</si>
  <si>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</si>
  <si>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</si>
  <si>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</si>
  <si>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</si>
  <si>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本市水道事業では、①給水収益の減少により経常収益は減少したが、動力費等の減少により経常費用も減少したことで、経常収支比率は令和４年度と比べて良化し、引き続き100％以上を維持している。
　③流動資産及び流動負債ともに増加し、未払金の増加等により流動負債の増加率が流動資産の増加率を上回ったため、流動比率は令和４年度と比べて悪化したが、100％以上を維持している。
　一方で、④企業債残高対給水収益比率ついては、給水収益の減少率が企業債残高の減少率を上回ったため、令和４年度と比べると数値は悪化した。
　収益面では、⑥給水原価はほぼ横ばいで、依然として他団体よりも低く抑えられており、⑤料金回収率も100%を上回っていることから、適切な料金水準を維持しているといえる。
　施設面では、⑦施設利用率については、配水能力に変動がなく、ほぼ横ばいになっている。⑧有収率は減少傾向であるものの、依然として高水準を保っており、施設を適切に管理できているといえる。</t>
    <rPh sb="11" eb="13">
      <t>キュウスイ</t>
    </rPh>
    <rPh sb="13" eb="15">
      <t>シュウエキ</t>
    </rPh>
    <rPh sb="16" eb="18">
      <t>ゲンショウ</t>
    </rPh>
    <rPh sb="21" eb="23">
      <t>ケイジョウ</t>
    </rPh>
    <rPh sb="23" eb="25">
      <t>シュウエキ</t>
    </rPh>
    <rPh sb="26" eb="28">
      <t>ゲンショウ</t>
    </rPh>
    <rPh sb="32" eb="34">
      <t>ドウリョク</t>
    </rPh>
    <rPh sb="34" eb="35">
      <t>ヒ</t>
    </rPh>
    <rPh sb="35" eb="36">
      <t>トウ</t>
    </rPh>
    <rPh sb="37" eb="39">
      <t>ゲンショウ</t>
    </rPh>
    <rPh sb="42" eb="44">
      <t>ケイジョウ</t>
    </rPh>
    <rPh sb="44" eb="46">
      <t>ヒヨウ</t>
    </rPh>
    <rPh sb="47" eb="49">
      <t>ゲンショウ</t>
    </rPh>
    <rPh sb="55" eb="57">
      <t>ケイジョウ</t>
    </rPh>
    <rPh sb="57" eb="59">
      <t>シュウシ</t>
    </rPh>
    <rPh sb="59" eb="61">
      <t>ヒリツ</t>
    </rPh>
    <rPh sb="62" eb="64">
      <t>レイワ</t>
    </rPh>
    <rPh sb="65" eb="66">
      <t>ネン</t>
    </rPh>
    <rPh sb="66" eb="67">
      <t>ド</t>
    </rPh>
    <rPh sb="68" eb="69">
      <t>クラ</t>
    </rPh>
    <rPh sb="71" eb="73">
      <t>リョウカ</t>
    </rPh>
    <rPh sb="75" eb="76">
      <t>ヒ</t>
    </rPh>
    <rPh sb="77" eb="78">
      <t>ツヅ</t>
    </rPh>
    <rPh sb="83" eb="85">
      <t>イジョウ</t>
    </rPh>
    <rPh sb="86" eb="88">
      <t>イジ</t>
    </rPh>
    <rPh sb="96" eb="98">
      <t>リュウドウ</t>
    </rPh>
    <rPh sb="98" eb="100">
      <t>シサン</t>
    </rPh>
    <rPh sb="100" eb="101">
      <t>オヨ</t>
    </rPh>
    <rPh sb="102" eb="104">
      <t>リュウドウ</t>
    </rPh>
    <rPh sb="104" eb="106">
      <t>フサイ</t>
    </rPh>
    <rPh sb="109" eb="111">
      <t>ゾウカ</t>
    </rPh>
    <rPh sb="113" eb="115">
      <t>ミバライ</t>
    </rPh>
    <rPh sb="115" eb="116">
      <t>キン</t>
    </rPh>
    <rPh sb="117" eb="119">
      <t>ゾウカ</t>
    </rPh>
    <rPh sb="119" eb="120">
      <t>トウ</t>
    </rPh>
    <rPh sb="123" eb="125">
      <t>リュウドウ</t>
    </rPh>
    <rPh sb="125" eb="127">
      <t>フサイ</t>
    </rPh>
    <rPh sb="128" eb="130">
      <t>ゾウカ</t>
    </rPh>
    <rPh sb="130" eb="131">
      <t>リツ</t>
    </rPh>
    <rPh sb="132" eb="134">
      <t>リュウドウ</t>
    </rPh>
    <rPh sb="134" eb="136">
      <t>シサン</t>
    </rPh>
    <rPh sb="137" eb="139">
      <t>ゾウカ</t>
    </rPh>
    <rPh sb="139" eb="140">
      <t>リツ</t>
    </rPh>
    <rPh sb="141" eb="143">
      <t>ウワマワ</t>
    </rPh>
    <rPh sb="148" eb="150">
      <t>リュウドウ</t>
    </rPh>
    <rPh sb="150" eb="152">
      <t>ヒリツ</t>
    </rPh>
    <rPh sb="153" eb="155">
      <t>レイワ</t>
    </rPh>
    <rPh sb="156" eb="157">
      <t>ネン</t>
    </rPh>
    <rPh sb="157" eb="158">
      <t>ド</t>
    </rPh>
    <rPh sb="159" eb="160">
      <t>クラ</t>
    </rPh>
    <rPh sb="162" eb="164">
      <t>アッカ</t>
    </rPh>
    <rPh sb="172" eb="174">
      <t>イジョウ</t>
    </rPh>
    <rPh sb="175" eb="177">
      <t>イジ</t>
    </rPh>
    <rPh sb="267" eb="268">
      <t>ヨコ</t>
    </rPh>
    <phoneticPr fontId="4"/>
  </si>
  <si>
    <t>　当市では、市域の開発が進んだ昭和50年代に建設した施設や管路が多く、建設後相当年数が経過しており、①有形固定資産減価償却率や②管路経年化率は、他団体と比べ依然として高い水準にある。
　③管路更新率については、事業を令和６年度へ繰り越したため、前年度に比べて低くなっている。</t>
    <phoneticPr fontId="4"/>
  </si>
  <si>
    <t>　城陽市水道事業ビジョンの策定から令和５年度末で５年が経過することから、前期のまとめとして点検を行い、この間における事業環境の変化に対応した中間見直しを実施した。　
　中間見直し後の城陽市水道事業ビジョンに掲げた目標達成のため、水道料金の改定を令和６年８月１日に行った。</t>
    <rPh sb="103" eb="104">
      <t>カカ</t>
    </rPh>
    <rPh sb="106" eb="108">
      <t>モクヒョウ</t>
    </rPh>
    <rPh sb="108" eb="110">
      <t>タッセイ</t>
    </rPh>
    <rPh sb="125" eb="126">
      <t>ネン</t>
    </rPh>
    <rPh sb="127" eb="128">
      <t>ガツ</t>
    </rPh>
    <rPh sb="129" eb="130">
      <t>ニチ</t>
    </rPh>
    <rPh sb="131" eb="1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</si>
</sst>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2.0099999999999998</c:v>
                </c:pt>
                <c:pt idx="1">
                  <c:v>0.42</c:v>
                </c:pt>
                <c:pt idx="2">
                  <c:v>1.51</c:v>
                </c:pt>
                <c:pt idx="3">
                  <c:v>1.84</c:v>
                </c:pt>
                <c:pt idx="4">
                  <c:v>0.56000000000000005</c:v>
                </c:pt>
              </c:numCache>
            </c:numRef>
          </c:val>
          <c:extLst>
            <c:ext xmlns:c16="http://schemas.microsoft.com/office/drawing/2014/chart" uri="{C3380CC4-5D6E-409C-BE32-E72D297353CC}">
              <c16:uniqueId val="{00000000-8ED7-4589-9774-0A1099E34C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8ED7-4589-9774-0A1099E34C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48.54</c:v>
                </c:pt>
                <c:pt idx="1">
                  <c:v>49.18</c:v>
                </c:pt>
                <c:pt idx="2">
                  <c:v>48.89</c:v>
                </c:pt>
                <c:pt idx="3">
                  <c:v>48.55</c:v>
                </c:pt>
                <c:pt idx="4">
                  <c:v>47.79</c:v>
                </c:pt>
              </c:numCache>
            </c:numRef>
          </c:val>
          <c:extLst>
            <c:ext xmlns:c16="http://schemas.microsoft.com/office/drawing/2014/chart" uri="{C3380CC4-5D6E-409C-BE32-E72D297353CC}">
              <c16:uniqueId val="{00000000-B139-4EDC-9D31-3311385A23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B139-4EDC-9D31-3311385A23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96.86</c:v>
                </c:pt>
                <c:pt idx="1">
                  <c:v>97.31</c:v>
                </c:pt>
                <c:pt idx="2">
                  <c:v>95.55</c:v>
                </c:pt>
                <c:pt idx="3">
                  <c:v>94.09</c:v>
                </c:pt>
                <c:pt idx="4">
                  <c:v>93.4</c:v>
                </c:pt>
              </c:numCache>
            </c:numRef>
          </c:val>
          <c:extLst>
            <c:ext xmlns:c16="http://schemas.microsoft.com/office/drawing/2014/chart" uri="{C3380CC4-5D6E-409C-BE32-E72D297353CC}">
              <c16:uniqueId val="{00000000-A7A1-4559-9D86-0F598EEF04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A7A1-4559-9D86-0F598EEF04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124.95</c:v>
                </c:pt>
                <c:pt idx="1">
                  <c:v>123.43</c:v>
                </c:pt>
                <c:pt idx="2">
                  <c:v>116.91</c:v>
                </c:pt>
                <c:pt idx="3">
                  <c:v>112.11</c:v>
                </c:pt>
                <c:pt idx="4">
                  <c:v>115.28</c:v>
                </c:pt>
              </c:numCache>
            </c:numRef>
          </c:val>
          <c:extLst>
            <c:ext xmlns:c16="http://schemas.microsoft.com/office/drawing/2014/chart" uri="{C3380CC4-5D6E-409C-BE32-E72D297353CC}">
              <c16:uniqueId val="{00000000-5F08-4D21-A6FD-94D5AFBA4E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F08-4D21-A6FD-94D5AFBA4E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52.18</c:v>
                </c:pt>
                <c:pt idx="1">
                  <c:v>53.47</c:v>
                </c:pt>
                <c:pt idx="2">
                  <c:v>53.83</c:v>
                </c:pt>
                <c:pt idx="3">
                  <c:v>53.32</c:v>
                </c:pt>
                <c:pt idx="4">
                  <c:v>53.67</c:v>
                </c:pt>
              </c:numCache>
            </c:numRef>
          </c:val>
          <c:extLst>
            <c:ext xmlns:c16="http://schemas.microsoft.com/office/drawing/2014/chart" uri="{C3380CC4-5D6E-409C-BE32-E72D297353CC}">
              <c16:uniqueId val="{00000000-F51B-4B0F-A0C9-D0D9F630B6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F51B-4B0F-A0C9-D0D9F630B6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29.36</c:v>
                </c:pt>
                <c:pt idx="1">
                  <c:v>30.67</c:v>
                </c:pt>
                <c:pt idx="2">
                  <c:v>32.4</c:v>
                </c:pt>
                <c:pt idx="3">
                  <c:v>33.18</c:v>
                </c:pt>
                <c:pt idx="4">
                  <c:v>33.409999999999997</c:v>
                </c:pt>
              </c:numCache>
            </c:numRef>
          </c:val>
          <c:extLst>
            <c:ext xmlns:c16="http://schemas.microsoft.com/office/drawing/2014/chart" uri="{C3380CC4-5D6E-409C-BE32-E72D297353CC}">
              <c16:uniqueId val="{00000000-4934-427B-86C6-FD7BB43815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4934-427B-86C6-FD7BB43815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1F-444F-9D33-5926836A8B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41F-444F-9D33-5926836A8B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354.61</c:v>
                </c:pt>
                <c:pt idx="1">
                  <c:v>327.66000000000003</c:v>
                </c:pt>
                <c:pt idx="2">
                  <c:v>267.75</c:v>
                </c:pt>
                <c:pt idx="3">
                  <c:v>274.49</c:v>
                </c:pt>
                <c:pt idx="4">
                  <c:v>246.46</c:v>
                </c:pt>
              </c:numCache>
            </c:numRef>
          </c:val>
          <c:extLst>
            <c:ext xmlns:c16="http://schemas.microsoft.com/office/drawing/2014/chart" uri="{C3380CC4-5D6E-409C-BE32-E72D297353CC}">
              <c16:uniqueId val="{00000000-0C8D-464D-A98D-A62E460613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C8D-464D-A98D-A62E460613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363.27</c:v>
                </c:pt>
                <c:pt idx="1">
                  <c:v>342.29</c:v>
                </c:pt>
                <c:pt idx="2">
                  <c:v>345.15</c:v>
                </c:pt>
                <c:pt idx="3">
                  <c:v>347.67</c:v>
                </c:pt>
                <c:pt idx="4">
                  <c:v>349.52</c:v>
                </c:pt>
              </c:numCache>
            </c:numRef>
          </c:val>
          <c:extLst>
            <c:ext xmlns:c16="http://schemas.microsoft.com/office/drawing/2014/chart" uri="{C3380CC4-5D6E-409C-BE32-E72D297353CC}">
              <c16:uniqueId val="{00000000-4D70-4529-9065-096913A3DB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4D70-4529-9065-096913A3DB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114.71</c:v>
                </c:pt>
                <c:pt idx="1">
                  <c:v>115.14</c:v>
                </c:pt>
                <c:pt idx="2">
                  <c:v>111.18</c:v>
                </c:pt>
                <c:pt idx="3">
                  <c:v>108.1</c:v>
                </c:pt>
                <c:pt idx="4">
                  <c:v>110.76</c:v>
                </c:pt>
              </c:numCache>
            </c:numRef>
          </c:val>
          <c:extLst>
            <c:ext xmlns:c16="http://schemas.microsoft.com/office/drawing/2014/chart" uri="{C3380CC4-5D6E-409C-BE32-E72D297353CC}">
              <c16:uniqueId val="{00000000-367B-41AA-B68D-1C2341EEB0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367B-41AA-B68D-1C2341EEB0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144.62</c:v>
                </c:pt>
                <c:pt idx="1">
                  <c:v>146.47999999999999</c:v>
                </c:pt>
                <c:pt idx="2">
                  <c:v>152.34</c:v>
                </c:pt>
                <c:pt idx="3">
                  <c:v>157.69</c:v>
                </c:pt>
                <c:pt idx="4">
                  <c:v>154.74</c:v>
                </c:pt>
              </c:numCache>
            </c:numRef>
          </c:val>
          <c:extLst>
            <c:ext xmlns:c16="http://schemas.microsoft.com/office/drawing/2014/chart" uri="{C3380CC4-5D6E-409C-BE32-E72D297353CC}">
              <c16:uniqueId val="{00000000-DBF2-4087-B651-D5EB96473B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BF2-4087-B651-D5EB96473B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7"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京都府　城陽市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自治体職員</v>
      </c>
      <c r="AE8" s="74"/>
      <c r="AF8" s="74"/>
      <c r="AG8" s="74"/>
      <c r="AH8" s="74"/>
      <c r="AI8" s="74"/>
      <c r="AJ8" s="74"/>
      <c r="AK8" s="2"/>
      <c r="AL8" s="65">
        <f>データ!$R$6</f>
        <v>74031</v>
      </c>
      <c r="AM8" s="65"/>
      <c r="AN8" s="65"/>
      <c r="AO8" s="65"/>
      <c r="AP8" s="65"/>
      <c r="AQ8" s="65"/>
      <c r="AR8" s="65"/>
      <c r="AS8" s="65"/>
      <c r="AT8" s="36">
        <f>データ!$S$6</f>
        <v>32.71</v>
      </c>
      <c r="AU8" s="37"/>
      <c r="AV8" s="37"/>
      <c r="AW8" s="37"/>
      <c r="AX8" s="37"/>
      <c r="AY8" s="37"/>
      <c r="AZ8" s="37"/>
      <c r="BA8" s="37"/>
      <c r="BB8" s="54">
        <f>データ!$T$6</f>
        <v>2263.25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64.680000000000007</v>
      </c>
      <c r="J10" s="37"/>
      <c r="K10" s="37"/>
      <c r="L10" s="37"/>
      <c r="M10" s="37"/>
      <c r="N10" s="37"/>
      <c r="O10" s="64"/>
      <c r="P10" s="54">
        <f>データ!$P$6</f>
        <v>99.76</v>
      </c>
      <c r="Q10" s="54"/>
      <c r="R10" s="54"/>
      <c r="S10" s="54"/>
      <c r="T10" s="54"/>
      <c r="U10" s="54"/>
      <c r="V10" s="54"/>
      <c r="W10" s="65">
        <f>データ!$Q$6</f>
        <v>2750</v>
      </c>
      <c r="X10" s="65"/>
      <c r="Y10" s="65"/>
      <c r="Z10" s="65"/>
      <c r="AA10" s="65"/>
      <c r="AB10" s="65"/>
      <c r="AC10" s="65"/>
      <c r="AD10" s="2"/>
      <c r="AE10" s="2"/>
      <c r="AF10" s="2"/>
      <c r="AG10" s="2"/>
      <c r="AH10" s="2"/>
      <c r="AI10" s="2"/>
      <c r="AJ10" s="2"/>
      <c r="AK10" s="2"/>
      <c r="AL10" s="65">
        <f>データ!$U$6</f>
        <v>73542</v>
      </c>
      <c r="AM10" s="65"/>
      <c r="AN10" s="65"/>
      <c r="AO10" s="65"/>
      <c r="AP10" s="65"/>
      <c r="AQ10" s="65"/>
      <c r="AR10" s="65"/>
      <c r="AS10" s="65"/>
      <c r="AT10" s="36">
        <f>データ!$V$6</f>
        <v>23.11</v>
      </c>
      <c r="AU10" s="37"/>
      <c r="AV10" s="37"/>
      <c r="AW10" s="37"/>
      <c r="AX10" s="37"/>
      <c r="AY10" s="37"/>
      <c r="AZ10" s="37"/>
      <c r="BA10" s="37"/>
      <c r="BB10" s="54">
        <f>データ!$W$6</f>
        <v>3182.26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108</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WoNFWzuN7RBsaZfMeLycRo8UUMdJTqhQM5LNGss93MoCSdnrFCuHs7f+EH5HNcclLFJJp8VJuP5L/YGzxCOkg==" saltValue="ydymvSAnLjySQOkdI9Xv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262072</v>
      </c>
      <c r="D6" s="20">
        <f t="shared" si="3"/>
        <v>46</v>
      </c>
      <c r="E6" s="20">
        <f t="shared" si="3"/>
        <v>1</v>
      </c>
      <c r="F6" s="20">
        <f t="shared" si="3"/>
        <v>0</v>
      </c>
      <c r="G6" s="20">
        <f t="shared" si="3"/>
        <v>1</v>
      </c>
      <c r="H6" s="20" t="str">
        <f t="shared" si="3"/>
        <v>京都府　城陽市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64.680000000000007</v>
      </c>
      <c r="P6" s="21">
        <f t="shared" si="3"/>
        <v>99.76</v>
      </c>
      <c r="Q6" s="21">
        <f t="shared" si="3"/>
        <v>2750</v>
      </c>
      <c r="R6" s="21">
        <f t="shared" si="3"/>
        <v>74031</v>
      </c>
      <c r="S6" s="21">
        <f t="shared" si="3"/>
        <v>32.71</v>
      </c>
      <c r="T6" s="21">
        <f t="shared" si="3"/>
        <v>2263.25</v>
      </c>
      <c r="U6" s="21">
        <f t="shared" si="3"/>
        <v>73542</v>
      </c>
      <c r="V6" s="21">
        <f t="shared" si="3"/>
        <v>23.11</v>
      </c>
      <c r="W6" s="21">
        <f t="shared" si="3"/>
        <v>3182.26</v>
      </c>
      <c r="X6" s="22">
        <f>IF(X7="",NA(),X7)</f>
        <v>124.95</v>
      </c>
      <c r="Y6" s="22">
        <f t="shared" ref="Y6:AG6" si="4">IF(Y7="",NA(),Y7)</f>
        <v>123.43</v>
      </c>
      <c r="Z6" s="22">
        <f t="shared" si="4"/>
        <v>116.91</v>
      </c>
      <c r="AA6" s="22">
        <f t="shared" si="4"/>
        <v>112.11</v>
      </c>
      <c r="AB6" s="22">
        <f t="shared" si="4"/>
        <v>115.28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354.61</v>
      </c>
      <c r="AU6" s="22">
        <f t="shared" ref="AU6:BC6" si="6">IF(AU7="",NA(),AU7)</f>
        <v>327.66000000000003</v>
      </c>
      <c r="AV6" s="22">
        <f t="shared" si="6"/>
        <v>267.75</v>
      </c>
      <c r="AW6" s="22">
        <f t="shared" si="6"/>
        <v>274.49</v>
      </c>
      <c r="AX6" s="22">
        <f t="shared" si="6"/>
        <v>246.46</v>
      </c>
      <c r="AY6" s="22">
        <f t="shared" si="6"/>
        <v>360.86</v>
      </c>
      <c r="AZ6" s="22">
        <f t="shared" si="6"/>
        <v>350.79</v>
      </c>
      <c r="BA6" s="22">
        <f t="shared" si="6"/>
        <v>354.57</v>
      </c>
      <c r="BB6" s="22">
        <f t="shared" si="6"/>
        <v>357.74</v>
      </c>
      <c r="BC6" s="22">
        <f t="shared" si="6"/>
        <v>344.88</v>
      </c>
      <c r="BD6" s="21" t="str">
        <f>IF(BD7="","",IF(BD7="-","【-】","【"&amp;SUBSTITUTE(TEXT(BD7,"#,##0.00"),"-","△")&amp;"】"))</f>
        <v>【243.36】</v>
      </c>
      <c r="BE6" s="22">
        <f>IF(BE7="",NA(),BE7)</f>
        <v>363.27</v>
      </c>
      <c r="BF6" s="22">
        <f t="shared" ref="BF6:BN6" si="7">IF(BF7="",NA(),BF7)</f>
        <v>342.29</v>
      </c>
      <c r="BG6" s="22">
        <f t="shared" si="7"/>
        <v>345.15</v>
      </c>
      <c r="BH6" s="22">
        <f t="shared" si="7"/>
        <v>347.67</v>
      </c>
      <c r="BI6" s="22">
        <f t="shared" si="7"/>
        <v>349.52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114.71</v>
      </c>
      <c r="BQ6" s="22">
        <f t="shared" ref="BQ6:BY6" si="8">IF(BQ7="",NA(),BQ7)</f>
        <v>115.14</v>
      </c>
      <c r="BR6" s="22">
        <f t="shared" si="8"/>
        <v>111.18</v>
      </c>
      <c r="BS6" s="22">
        <f t="shared" si="8"/>
        <v>108.1</v>
      </c>
      <c r="BT6" s="22">
        <f t="shared" si="8"/>
        <v>110.76</v>
      </c>
      <c r="BU6" s="22">
        <f t="shared" si="8"/>
        <v>103.32</v>
      </c>
      <c r="BV6" s="22">
        <f t="shared" si="8"/>
        <v>100.85</v>
      </c>
      <c r="BW6" s="22">
        <f t="shared" si="8"/>
        <v>103.79</v>
      </c>
      <c r="BX6" s="22">
        <f t="shared" si="8"/>
        <v>98.3</v>
      </c>
      <c r="BY6" s="22">
        <f t="shared" si="8"/>
        <v>98.89</v>
      </c>
      <c r="BZ6" s="21" t="str">
        <f>IF(BZ7="","",IF(BZ7="-","【-】","【"&amp;SUBSTITUTE(TEXT(BZ7,"#,##0.00"),"-","△")&amp;"】"))</f>
        <v>【97.82】</v>
      </c>
      <c r="CA6" s="22">
        <f>IF(CA7="",NA(),CA7)</f>
        <v>144.62</v>
      </c>
      <c r="CB6" s="22">
        <f t="shared" ref="CB6:CJ6" si="9">IF(CB7="",NA(),CB7)</f>
        <v>146.47999999999999</v>
      </c>
      <c r="CC6" s="22">
        <f t="shared" si="9"/>
        <v>152.34</v>
      </c>
      <c r="CD6" s="22">
        <f t="shared" si="9"/>
        <v>157.69</v>
      </c>
      <c r="CE6" s="22">
        <f t="shared" si="9"/>
        <v>154.74</v>
      </c>
      <c r="CF6" s="22">
        <f t="shared" si="9"/>
        <v>168.56</v>
      </c>
      <c r="CG6" s="22">
        <f t="shared" si="9"/>
        <v>167.1</v>
      </c>
      <c r="CH6" s="22">
        <f t="shared" si="9"/>
        <v>167.86</v>
      </c>
      <c r="CI6" s="22">
        <f t="shared" si="9"/>
        <v>173.68</v>
      </c>
      <c r="CJ6" s="22">
        <f t="shared" si="9"/>
        <v>174.52</v>
      </c>
      <c r="CK6" s="21" t="str">
        <f>IF(CK7="","",IF(CK7="-","【-】","【"&amp;SUBSTITUTE(TEXT(CK7,"#,##0.00"),"-","△")&amp;"】"))</f>
        <v>【177.56】</v>
      </c>
      <c r="CL6" s="22">
        <f>IF(CL7="",NA(),CL7)</f>
        <v>48.54</v>
      </c>
      <c r="CM6" s="22">
        <f t="shared" ref="CM6:CU6" si="10">IF(CM7="",NA(),CM7)</f>
        <v>49.18</v>
      </c>
      <c r="CN6" s="22">
        <f t="shared" si="10"/>
        <v>48.89</v>
      </c>
      <c r="CO6" s="22">
        <f t="shared" si="10"/>
        <v>48.55</v>
      </c>
      <c r="CP6" s="22">
        <f t="shared" si="10"/>
        <v>47.79</v>
      </c>
      <c r="CQ6" s="22">
        <f t="shared" si="10"/>
        <v>59.51</v>
      </c>
      <c r="CR6" s="22">
        <f t="shared" si="10"/>
        <v>59.91</v>
      </c>
      <c r="CS6" s="22">
        <f t="shared" si="10"/>
        <v>59.4</v>
      </c>
      <c r="CT6" s="22">
        <f t="shared" si="10"/>
        <v>59.24</v>
      </c>
      <c r="CU6" s="22">
        <f t="shared" si="10"/>
        <v>58.77</v>
      </c>
      <c r="CV6" s="21" t="str">
        <f>IF(CV7="","",IF(CV7="-","【-】","【"&amp;SUBSTITUTE(TEXT(CV7,"#,##0.00"),"-","△")&amp;"】"))</f>
        <v>【59.81】</v>
      </c>
      <c r="CW6" s="22">
        <f>IF(CW7="",NA(),CW7)</f>
        <v>96.86</v>
      </c>
      <c r="CX6" s="22">
        <f t="shared" ref="CX6:DF6" si="11">IF(CX7="",NA(),CX7)</f>
        <v>97.31</v>
      </c>
      <c r="CY6" s="22">
        <f t="shared" si="11"/>
        <v>95.55</v>
      </c>
      <c r="CZ6" s="22">
        <f t="shared" si="11"/>
        <v>94.09</v>
      </c>
      <c r="DA6" s="22">
        <f t="shared" si="11"/>
        <v>93.4</v>
      </c>
      <c r="DB6" s="22">
        <f t="shared" si="11"/>
        <v>87.08</v>
      </c>
      <c r="DC6" s="22">
        <f t="shared" si="11"/>
        <v>87.26</v>
      </c>
      <c r="DD6" s="22">
        <f t="shared" si="11"/>
        <v>87.57</v>
      </c>
      <c r="DE6" s="22">
        <f t="shared" si="11"/>
        <v>87.26</v>
      </c>
      <c r="DF6" s="22">
        <f t="shared" si="11"/>
        <v>86.95</v>
      </c>
      <c r="DG6" s="21" t="str">
        <f>IF(DG7="","",IF(DG7="-","【-】","【"&amp;SUBSTITUTE(TEXT(DG7,"#,##0.00"),"-","△")&amp;"】"))</f>
        <v>【89.42】</v>
      </c>
      <c r="DH6" s="22">
        <f>IF(DH7="",NA(),DH7)</f>
        <v>52.18</v>
      </c>
      <c r="DI6" s="22">
        <f t="shared" ref="DI6:DQ6" si="12">IF(DI7="",NA(),DI7)</f>
        <v>53.47</v>
      </c>
      <c r="DJ6" s="22">
        <f t="shared" si="12"/>
        <v>53.83</v>
      </c>
      <c r="DK6" s="22">
        <f t="shared" si="12"/>
        <v>53.32</v>
      </c>
      <c r="DL6" s="22">
        <f t="shared" si="12"/>
        <v>53.67</v>
      </c>
      <c r="DM6" s="22">
        <f t="shared" si="12"/>
        <v>48.55</v>
      </c>
      <c r="DN6" s="22">
        <f t="shared" si="12"/>
        <v>49.2</v>
      </c>
      <c r="DO6" s="22">
        <f t="shared" si="12"/>
        <v>50.01</v>
      </c>
      <c r="DP6" s="22">
        <f t="shared" si="12"/>
        <v>50.99</v>
      </c>
      <c r="DQ6" s="22">
        <f t="shared" si="12"/>
        <v>51.79</v>
      </c>
      <c r="DR6" s="21" t="str">
        <f>IF(DR7="","",IF(DR7="-","【-】","【"&amp;SUBSTITUTE(TEXT(DR7,"#,##0.00"),"-","△")&amp;"】"))</f>
        <v>【52.02】</v>
      </c>
      <c r="DS6" s="22">
        <f>IF(DS7="",NA(),DS7)</f>
        <v>29.36</v>
      </c>
      <c r="DT6" s="22">
        <f t="shared" ref="DT6:EB6" si="13">IF(DT7="",NA(),DT7)</f>
        <v>30.67</v>
      </c>
      <c r="DU6" s="22">
        <f t="shared" si="13"/>
        <v>32.4</v>
      </c>
      <c r="DV6" s="22">
        <f t="shared" si="13"/>
        <v>33.18</v>
      </c>
      <c r="DW6" s="22">
        <f t="shared" si="13"/>
        <v>33.409999999999997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2.0099999999999998</v>
      </c>
      <c r="EE6" s="22">
        <f t="shared" ref="EE6:EM6" si="14">IF(EE7="",NA(),EE7)</f>
        <v>0.42</v>
      </c>
      <c r="EF6" s="22">
        <f t="shared" si="14"/>
        <v>1.51</v>
      </c>
      <c r="EG6" s="22">
        <f t="shared" si="14"/>
        <v>1.84</v>
      </c>
      <c r="EH6" s="22">
        <f t="shared" si="14"/>
        <v>0.56000000000000005</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262072</v>
      </c>
      <c r="D7" s="24">
        <v>46</v>
      </c>
      <c r="E7" s="24">
        <v>1</v>
      </c>
      <c r="F7" s="24">
        <v>0</v>
      </c>
      <c r="G7" s="24">
        <v>1</v>
      </c>
      <c r="H7" s="24" t="s">
        <v>92</v>
      </c>
      <c r="I7" s="24" t="s">
        <v>93</v>
      </c>
      <c r="J7" s="24" t="s">
        <v>94</v>
      </c>
      <c r="K7" s="24" t="s">
        <v>95</v>
      </c>
      <c r="L7" s="24" t="s">
        <v>96</v>
      </c>
      <c r="M7" s="24" t="s">
        <v>97</v>
      </c>
      <c r="N7" s="25" t="s">
        <v>98</v>
      </c>
      <c r="O7" s="25">
        <v>64.680000000000007</v>
      </c>
      <c r="P7" s="25">
        <v>99.76</v>
      </c>
      <c r="Q7" s="25">
        <v>2750</v>
      </c>
      <c r="R7" s="25">
        <v>74031</v>
      </c>
      <c r="S7" s="25">
        <v>32.71</v>
      </c>
      <c r="T7" s="25">
        <v>2263.25</v>
      </c>
      <c r="U7" s="25">
        <v>73542</v>
      </c>
      <c r="V7" s="25">
        <v>23.11</v>
      </c>
      <c r="W7" s="25">
        <v>3182.26</v>
      </c>
      <c r="X7" s="25">
        <v>124.95</v>
      </c>
      <c r="Y7" s="25">
        <v>123.43</v>
      </c>
      <c r="Z7" s="25">
        <v>116.91</v>
      </c>
      <c r="AA7" s="25">
        <v>112.11</v>
      </c>
      <c r="AB7" s="25">
        <v>115.28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354.61</v>
      </c>
      <c r="AU7" s="25">
        <v>327.66000000000003</v>
      </c>
      <c r="AV7" s="25">
        <v>267.75</v>
      </c>
      <c r="AW7" s="25">
        <v>274.49</v>
      </c>
      <c r="AX7" s="25">
        <v>246.46</v>
      </c>
      <c r="AY7" s="25">
        <v>360.86</v>
      </c>
      <c r="AZ7" s="25">
        <v>350.79</v>
      </c>
      <c r="BA7" s="25">
        <v>354.57</v>
      </c>
      <c r="BB7" s="25">
        <v>357.74</v>
      </c>
      <c r="BC7" s="25">
        <v>344.88</v>
      </c>
      <c r="BD7" s="25">
        <v>243.36</v>
      </c>
      <c r="BE7" s="25">
        <v>363.27</v>
      </c>
      <c r="BF7" s="25">
        <v>342.29</v>
      </c>
      <c r="BG7" s="25">
        <v>345.15</v>
      </c>
      <c r="BH7" s="25">
        <v>347.67</v>
      </c>
      <c r="BI7" s="25">
        <v>349.52</v>
      </c>
      <c r="BJ7" s="25">
        <v>309.27999999999997</v>
      </c>
      <c r="BK7" s="25">
        <v>322.92</v>
      </c>
      <c r="BL7" s="25">
        <v>303.45999999999998</v>
      </c>
      <c r="BM7" s="25">
        <v>307.27999999999997</v>
      </c>
      <c r="BN7" s="25">
        <v>304.02</v>
      </c>
      <c r="BO7" s="25">
        <v>265.93</v>
      </c>
      <c r="BP7" s="25">
        <v>114.71</v>
      </c>
      <c r="BQ7" s="25">
        <v>115.14</v>
      </c>
      <c r="BR7" s="25">
        <v>111.18</v>
      </c>
      <c r="BS7" s="25">
        <v>108.1</v>
      </c>
      <c r="BT7" s="25">
        <v>110.76</v>
      </c>
      <c r="BU7" s="25">
        <v>103.32</v>
      </c>
      <c r="BV7" s="25">
        <v>100.85</v>
      </c>
      <c r="BW7" s="25">
        <v>103.79</v>
      </c>
      <c r="BX7" s="25">
        <v>98.3</v>
      </c>
      <c r="BY7" s="25">
        <v>98.89</v>
      </c>
      <c r="BZ7" s="25">
        <v>97.82</v>
      </c>
      <c r="CA7" s="25">
        <v>144.62</v>
      </c>
      <c r="CB7" s="25">
        <v>146.47999999999999</v>
      </c>
      <c r="CC7" s="25">
        <v>152.34</v>
      </c>
      <c r="CD7" s="25">
        <v>157.69</v>
      </c>
      <c r="CE7" s="25">
        <v>154.74</v>
      </c>
      <c r="CF7" s="25">
        <v>168.56</v>
      </c>
      <c r="CG7" s="25">
        <v>167.1</v>
      </c>
      <c r="CH7" s="25">
        <v>167.86</v>
      </c>
      <c r="CI7" s="25">
        <v>173.68</v>
      </c>
      <c r="CJ7" s="25">
        <v>174.52</v>
      </c>
      <c r="CK7" s="25">
        <v>177.56</v>
      </c>
      <c r="CL7" s="25">
        <v>48.54</v>
      </c>
      <c r="CM7" s="25">
        <v>49.18</v>
      </c>
      <c r="CN7" s="25">
        <v>48.89</v>
      </c>
      <c r="CO7" s="25">
        <v>48.55</v>
      </c>
      <c r="CP7" s="25">
        <v>47.79</v>
      </c>
      <c r="CQ7" s="25">
        <v>59.51</v>
      </c>
      <c r="CR7" s="25">
        <v>59.91</v>
      </c>
      <c r="CS7" s="25">
        <v>59.4</v>
      </c>
      <c r="CT7" s="25">
        <v>59.24</v>
      </c>
      <c r="CU7" s="25">
        <v>58.77</v>
      </c>
      <c r="CV7" s="25">
        <v>59.81</v>
      </c>
      <c r="CW7" s="25">
        <v>96.86</v>
      </c>
      <c r="CX7" s="25">
        <v>97.31</v>
      </c>
      <c r="CY7" s="25">
        <v>95.55</v>
      </c>
      <c r="CZ7" s="25">
        <v>94.09</v>
      </c>
      <c r="DA7" s="25">
        <v>93.4</v>
      </c>
      <c r="DB7" s="25">
        <v>87.08</v>
      </c>
      <c r="DC7" s="25">
        <v>87.26</v>
      </c>
      <c r="DD7" s="25">
        <v>87.57</v>
      </c>
      <c r="DE7" s="25">
        <v>87.26</v>
      </c>
      <c r="DF7" s="25">
        <v>86.95</v>
      </c>
      <c r="DG7" s="25">
        <v>89.42</v>
      </c>
      <c r="DH7" s="25">
        <v>52.18</v>
      </c>
      <c r="DI7" s="25">
        <v>53.47</v>
      </c>
      <c r="DJ7" s="25">
        <v>53.83</v>
      </c>
      <c r="DK7" s="25">
        <v>53.32</v>
      </c>
      <c r="DL7" s="25">
        <v>53.67</v>
      </c>
      <c r="DM7" s="25">
        <v>48.55</v>
      </c>
      <c r="DN7" s="25">
        <v>49.2</v>
      </c>
      <c r="DO7" s="25">
        <v>50.01</v>
      </c>
      <c r="DP7" s="25">
        <v>50.99</v>
      </c>
      <c r="DQ7" s="25">
        <v>51.79</v>
      </c>
      <c r="DR7" s="25">
        <v>52.02</v>
      </c>
      <c r="DS7" s="25">
        <v>29.36</v>
      </c>
      <c r="DT7" s="25">
        <v>30.67</v>
      </c>
      <c r="DU7" s="25">
        <v>32.4</v>
      </c>
      <c r="DV7" s="25">
        <v>33.18</v>
      </c>
      <c r="DW7" s="25">
        <v>33.409999999999997</v>
      </c>
      <c r="DX7" s="25">
        <v>17.11</v>
      </c>
      <c r="DY7" s="25">
        <v>18.329999999999998</v>
      </c>
      <c r="DZ7" s="25">
        <v>20.27</v>
      </c>
      <c r="EA7" s="25">
        <v>21.69</v>
      </c>
      <c r="EB7" s="25">
        <v>23.19</v>
      </c>
      <c r="EC7" s="25">
        <v>25.37</v>
      </c>
      <c r="ED7" s="25">
        <v>2.0099999999999998</v>
      </c>
      <c r="EE7" s="25">
        <v>0.42</v>
      </c>
      <c r="EF7" s="25">
        <v>1.51</v>
      </c>
      <c r="EG7" s="25">
        <v>1.84</v>
      </c>
      <c r="EH7" s="25">
        <v>0.56000000000000005</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2025-02-05T08:05:31Z</cp:lastPrinted>
  <dcterms:created xsi:type="dcterms:W3CDTF">2025-01-24T06:51:27Z</dcterms:created>
  <dcterms:modified xsi:type="dcterms:W3CDTF">2025-02-05T08:14:09Z</dcterms:modified>
  <cp:category/>
</cp:coreProperties>
</file>