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都市整備部\公営企業課\02_経営係\02 財政事務\03 決算関連・統計\05_経営比較分析表\R05\02_提出\"/>
    </mc:Choice>
  </mc:AlternateContent>
  <xr:revisionPtr revIDLastSave="0" documentId="13_ncr:1_{4CF40B16-EDB3-4E66-9126-F2969FA4FEBF}" xr6:coauthVersionLast="47" xr6:coauthVersionMax="47" xr10:uidLastSave="{00000000-0000-0000-0000-000000000000}"/>
  <workbookProtection workbookAlgorithmName="SHA-512" workbookHashValue="lUy2J3DjNYvHTXrsLUoV9tZjwuG8iSp96R89RiNVYpyEW4mCv8chFzy5gAmzgm7kthXr32X0Z7Xfc3eZOEP9eA==" workbookSaltValue="fdH7QdgOFFv+yRGbZY29fg==" workbookSpinCount="100000" lockStructure="1"/>
  <bookViews>
    <workbookView xWindow="31320" yWindow="465" windowWidth="21600" windowHeight="112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E85" i="4"/>
  <c r="BB10" i="4"/>
  <c r="AT10" i="4"/>
  <c r="AL10" i="4"/>
  <c r="I10" i="4"/>
  <c r="B10" i="4"/>
  <c r="BB8" i="4"/>
  <c r="AT8" i="4"/>
  <c r="AL8"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<sst xmlns="http://schemas.openxmlformats.org/spreadsheetml/2006/main" count="228" uniqueCount="113">
  <si>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</si>
  <si>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</si>
  <si>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</si>
  <si>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</si>
  <si>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</si>
  <si>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</si>
  <si>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</si>
  <si>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</si>
  <si>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</si>
  <si>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</si>
  <si>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</si>
  <si>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</si>
  <si>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</si>
  <si>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</si>
  <si>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</si>
  <si>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</si>
  <si>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</si>
  <si>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</si>
  <si>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</si>
  <si>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</si>
  <si>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</si>
  <si>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</si>
  <si>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</si>
  <si>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</si>
  <si>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</si>
  <si>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</si>
  <si>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</si>
  <si>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</si>
  <si>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</si>
  <si>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</si>
  <si>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</si>
  <si>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</si>
  <si>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</si>
  <si>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</si>
  <si>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</si>
  <si>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</si>
  <si>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</si>
  <si>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</si>
  <si>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</si>
  <si>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</si>
  <si>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</si>
  <si>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</si>
  <si>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</si>
  <si>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</si>
  <si>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</si>
  <si>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</si>
  <si>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</si>
  <si>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</si>
  <si>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</si>
  <si>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</si>
  <si>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</si>
  <si>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</si>
  <si>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</si>
  <si>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</si>
  <si>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</si>
  <si>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</si>
  <si>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</si>
  <si>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</si>
  <si>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</si>
  <si>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</si>
  <si>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</si>
  <si>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</si>
  <si>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</si>
  <si>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</si>
  <si>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</si>
  <si>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</si>
  <si>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</si>
  <si>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</si>
  <si>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</si>
  <si>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</si>
  <si>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</si>
  <si>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</si>
  <si>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</si>
  <si>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</si>
  <si>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</si>
  <si>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</si>
  <si>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</si>
  <si>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</si>
  <si>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</si>
  <si>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</si>
  <si>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</si>
  <si>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</si>
  <si>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</si>
  <si>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</si>
  <si>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</si>
  <si>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</si>
  <si>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</si>
  <si>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</si>
  <si>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</si>
  <si>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</si>
  <si>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</si>
  <si>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</si>
  <si>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</si>
  <si>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向日市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</si>
  <si>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</si>
  <si>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</si>
  <si>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</si>
  <si>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</si>
  <si>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</si>
  <si>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</si>
  <si>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</si>
  <si>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</si>
  <si>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</si>
  <si>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</si>
  <si>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</si>
  <si>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</si>
  <si>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</si>
  <si>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</si>
  <si>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</si>
  <si>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</si>
  <si>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老朽化している浄水場施設の大規模な修繕を実施したため、数値が悪化していますが、100％以上を維持しています。
③流動比率
　流動比率は類似団体平均を下回っており、現金等の流動資産の保有がやや少ないと考えられます。
④企業債残高対給水収益比率
　類似団体よりも高い値となっており、今後も引き続き水道施設の耐震化などを進めていくことで多額の費用が必要となりますが、経営戦略に基づく計画的な企業債の発行を行うことで、指標悪化の抑制を図ります。
⑤料金回収率
　水道料金の減免（１期分）を行ったため、料金回収率が悪化しています。
⑥給水原価
　浄水場の修繕に係る経費が大きく増額したことで、給水原価が増加しています。</t>
    <phoneticPr fontId="4"/>
  </si>
  <si>
    <t>①有形固定資産減価償却率
　概ね資産全体の半分程度償却が進んでいる状況で推移しています。
②管路経年化率
　老朽管を積極的に更新していますが、法定耐用年数を経過した管路であっても、状態が良好で使用可能な管路は有効活用しています。
③管路更新率
　老朽管の増加が更新ペースを上回り、数値が低下しています。今後、基幹管路を中心とした管路の更新に積極的に取り組んでいきます。</t>
    <phoneticPr fontId="4"/>
  </si>
  <si>
    <t>　本市では「向日市上下水道事業経営戦略」を策定し、水道事業の経営健全化を図るための目標を定めるとともに、基幹管路耐震適合率の向上を目指しております。当該年度は、大規模な浄水場施設の修繕や水道料金の減免を行ったため、料金回収率、給水原価等の一部の指標が悪化していますが、経常収支比率では100％以上を維持する決算状況となりました。しかしながら、今後も水道施設の耐震化や更新を進めていくため、建設改良費の増加と、それに伴う企業債発行額の増加が見込まれますことから、計画的な経営を行い、事業運営状況の改善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</si>
</sst>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0.95</c:v>
                </c:pt>
                <c:pt idx="1">
                  <c:v>0.69</c:v>
                </c:pt>
                <c:pt idx="2">
                  <c:v>0.57999999999999996</c:v>
                </c:pt>
                <c:pt idx="3">
                  <c:v>0.3</c:v>
                </c:pt>
                <c:pt idx="4">
                  <c:v>0.44</c:v>
                </c:pt>
              </c:numCache>
            </c:numRef>
          </c:val>
          <c:extLst>
            <c:ext xmlns:c16="http://schemas.microsoft.com/office/drawing/2014/chart" uri="{C3380CC4-5D6E-409C-BE32-E72D297353CC}">
              <c16:uniqueId val="{00000000-583E-4425-821D-99572411A5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583E-4425-821D-99572411A5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46.86</c:v>
                </c:pt>
                <c:pt idx="1">
                  <c:v>48.22</c:v>
                </c:pt>
                <c:pt idx="2">
                  <c:v>48.32</c:v>
                </c:pt>
                <c:pt idx="3">
                  <c:v>47.7</c:v>
                </c:pt>
                <c:pt idx="4">
                  <c:v>47.17</c:v>
                </c:pt>
              </c:numCache>
            </c:numRef>
          </c:val>
          <c:extLst>
            <c:ext xmlns:c16="http://schemas.microsoft.com/office/drawing/2014/chart" uri="{C3380CC4-5D6E-409C-BE32-E72D297353CC}">
              <c16:uniqueId val="{00000000-8C77-47E1-B2DB-94CCC4BBFC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8C77-47E1-B2DB-94CCC4BBFC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94.36</c:v>
                </c:pt>
                <c:pt idx="1">
                  <c:v>93.59</c:v>
                </c:pt>
                <c:pt idx="2">
                  <c:v>93.09</c:v>
                </c:pt>
                <c:pt idx="3">
                  <c:v>93.19</c:v>
                </c:pt>
                <c:pt idx="4">
                  <c:v>93</c:v>
                </c:pt>
              </c:numCache>
            </c:numRef>
          </c:val>
          <c:extLst>
            <c:ext xmlns:c16="http://schemas.microsoft.com/office/drawing/2014/chart" uri="{C3380CC4-5D6E-409C-BE32-E72D297353CC}">
              <c16:uniqueId val="{00000000-1141-41D6-8C83-1914524144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1141-41D6-8C83-1914524144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118.78</c:v>
                </c:pt>
                <c:pt idx="1">
                  <c:v>116.49</c:v>
                </c:pt>
                <c:pt idx="2">
                  <c:v>115.26</c:v>
                </c:pt>
                <c:pt idx="3">
                  <c:v>105.54</c:v>
                </c:pt>
                <c:pt idx="4">
                  <c:v>102.53</c:v>
                </c:pt>
              </c:numCache>
            </c:numRef>
          </c:val>
          <c:extLst>
            <c:ext xmlns:c16="http://schemas.microsoft.com/office/drawing/2014/chart" uri="{C3380CC4-5D6E-409C-BE32-E72D297353CC}">
              <c16:uniqueId val="{00000000-DBF9-4A94-B62B-CD5AE1D7856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DBF9-4A94-B62B-CD5AE1D7856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47.42</c:v>
                </c:pt>
                <c:pt idx="1">
                  <c:v>48.64</c:v>
                </c:pt>
                <c:pt idx="2">
                  <c:v>48.88</c:v>
                </c:pt>
                <c:pt idx="3">
                  <c:v>50.01</c:v>
                </c:pt>
                <c:pt idx="4">
                  <c:v>51</c:v>
                </c:pt>
              </c:numCache>
            </c:numRef>
          </c:val>
          <c:extLst>
            <c:ext xmlns:c16="http://schemas.microsoft.com/office/drawing/2014/chart" uri="{C3380CC4-5D6E-409C-BE32-E72D297353CC}">
              <c16:uniqueId val="{00000000-E548-4007-8427-9EC420D60F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E548-4007-8427-9EC420D60F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15.57</c:v>
                </c:pt>
                <c:pt idx="1">
                  <c:v>18.02</c:v>
                </c:pt>
                <c:pt idx="2">
                  <c:v>19.21</c:v>
                </c:pt>
                <c:pt idx="3">
                  <c:v>20.52</c:v>
                </c:pt>
                <c:pt idx="4">
                  <c:v>21.55</c:v>
                </c:pt>
              </c:numCache>
            </c:numRef>
          </c:val>
          <c:extLst>
            <c:ext xmlns:c16="http://schemas.microsoft.com/office/drawing/2014/chart" uri="{C3380CC4-5D6E-409C-BE32-E72D297353CC}">
              <c16:uniqueId val="{00000000-97D7-405A-8958-D1DD874E176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97D7-405A-8958-D1DD874E176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92-4661-8C45-7AC5314F40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3592-4661-8C45-7AC5314F40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272.54000000000002</c:v>
                </c:pt>
                <c:pt idx="1">
                  <c:v>322.58</c:v>
                </c:pt>
                <c:pt idx="2">
                  <c:v>329.86</c:v>
                </c:pt>
                <c:pt idx="3">
                  <c:v>319.58</c:v>
                </c:pt>
                <c:pt idx="4">
                  <c:v>285.20999999999998</c:v>
                </c:pt>
              </c:numCache>
            </c:numRef>
          </c:val>
          <c:extLst>
            <c:ext xmlns:c16="http://schemas.microsoft.com/office/drawing/2014/chart" uri="{C3380CC4-5D6E-409C-BE32-E72D297353CC}">
              <c16:uniqueId val="{00000000-08F0-45AE-AA42-331DE3CB98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08F0-45AE-AA42-331DE3CB98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248.77</c:v>
                </c:pt>
                <c:pt idx="1">
                  <c:v>261.72000000000003</c:v>
                </c:pt>
                <c:pt idx="2">
                  <c:v>294.7</c:v>
                </c:pt>
                <c:pt idx="3">
                  <c:v>291.33</c:v>
                </c:pt>
                <c:pt idx="4">
                  <c:v>311.82</c:v>
                </c:pt>
              </c:numCache>
            </c:numRef>
          </c:val>
          <c:extLst>
            <c:ext xmlns:c16="http://schemas.microsoft.com/office/drawing/2014/chart" uri="{C3380CC4-5D6E-409C-BE32-E72D297353CC}">
              <c16:uniqueId val="{00000000-77C9-4DFD-AE30-9A4C14E202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77C9-4DFD-AE30-9A4C14E202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116.22</c:v>
                </c:pt>
                <c:pt idx="1">
                  <c:v>113.34</c:v>
                </c:pt>
                <c:pt idx="2">
                  <c:v>105.17</c:v>
                </c:pt>
                <c:pt idx="3">
                  <c:v>95.82</c:v>
                </c:pt>
                <c:pt idx="4">
                  <c:v>86.69</c:v>
                </c:pt>
              </c:numCache>
            </c:numRef>
          </c:val>
          <c:extLst>
            <c:ext xmlns:c16="http://schemas.microsoft.com/office/drawing/2014/chart" uri="{C3380CC4-5D6E-409C-BE32-E72D297353CC}">
              <c16:uniqueId val="{00000000-D483-4E58-9958-B5B6374CF8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483-4E58-9958-B5B6374CF8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172.41</c:v>
                </c:pt>
                <c:pt idx="1">
                  <c:v>163.41999999999999</c:v>
                </c:pt>
                <c:pt idx="2">
                  <c:v>164.33</c:v>
                </c:pt>
                <c:pt idx="3">
                  <c:v>181.79</c:v>
                </c:pt>
                <c:pt idx="4">
                  <c:v>189.37</c:v>
                </c:pt>
              </c:numCache>
            </c:numRef>
          </c:val>
          <c:extLst>
            <c:ext xmlns:c16="http://schemas.microsoft.com/office/drawing/2014/chart" uri="{C3380CC4-5D6E-409C-BE32-E72D297353CC}">
              <c16:uniqueId val="{00000000-65A9-4CC1-B0E5-E7CA6A4FA4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5A9-4CC1-B0E5-E7CA6A4FA4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0" zoomScaleNormal="100" workbookViewId="0">
      <selection activeCell="BL11" sqref="BL11:BZ1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京都府　向日市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58">
        <f>データ!$R$6</f>
        <v>56571</v>
      </c>
      <c r="AM8" s="58"/>
      <c r="AN8" s="58"/>
      <c r="AO8" s="58"/>
      <c r="AP8" s="58"/>
      <c r="AQ8" s="58"/>
      <c r="AR8" s="58"/>
      <c r="AS8" s="58"/>
      <c r="AT8" s="55">
        <f>データ!$S$6</f>
        <v>7.72</v>
      </c>
      <c r="AU8" s="56"/>
      <c r="AV8" s="56"/>
      <c r="AW8" s="56"/>
      <c r="AX8" s="56"/>
      <c r="AY8" s="56"/>
      <c r="AZ8" s="56"/>
      <c r="BA8" s="56"/>
      <c r="BB8" s="45">
        <f>データ!$T$6</f>
        <v>7327.85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69.42</v>
      </c>
      <c r="J10" s="56"/>
      <c r="K10" s="56"/>
      <c r="L10" s="56"/>
      <c r="M10" s="56"/>
      <c r="N10" s="56"/>
      <c r="O10" s="57"/>
      <c r="P10" s="45">
        <f>データ!$P$6</f>
        <v>100</v>
      </c>
      <c r="Q10" s="45"/>
      <c r="R10" s="45"/>
      <c r="S10" s="45"/>
      <c r="T10" s="45"/>
      <c r="U10" s="45"/>
      <c r="V10" s="45"/>
      <c r="W10" s="58">
        <f>データ!$Q$6</f>
        <v>2854</v>
      </c>
      <c r="X10" s="58"/>
      <c r="Y10" s="58"/>
      <c r="Z10" s="58"/>
      <c r="AA10" s="58"/>
      <c r="AB10" s="58"/>
      <c r="AC10" s="58"/>
      <c r="AD10" s="2"/>
      <c r="AE10" s="2"/>
      <c r="AF10" s="2"/>
      <c r="AG10" s="2"/>
      <c r="AH10" s="2"/>
      <c r="AI10" s="2"/>
      <c r="AJ10" s="2"/>
      <c r="AK10" s="2"/>
      <c r="AL10" s="58">
        <f>データ!$U$6</f>
        <v>56428</v>
      </c>
      <c r="AM10" s="58"/>
      <c r="AN10" s="58"/>
      <c r="AO10" s="58"/>
      <c r="AP10" s="58"/>
      <c r="AQ10" s="58"/>
      <c r="AR10" s="58"/>
      <c r="AS10" s="58"/>
      <c r="AT10" s="55">
        <f>データ!$V$6</f>
        <v>7.72</v>
      </c>
      <c r="AU10" s="56"/>
      <c r="AV10" s="56"/>
      <c r="AW10" s="56"/>
      <c r="AX10" s="56"/>
      <c r="AY10" s="56"/>
      <c r="AZ10" s="56"/>
      <c r="BA10" s="56"/>
      <c r="BB10" s="45">
        <f>データ!$W$6</f>
        <v>7309.33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iOlRsrp+lPs3w9hT2ALG+bc2FnaDtQqGt/k7d6W6QkgI5KqzwsWYtwoe8EftdQ//jhYOOapfxisfUg+TJqCwA==" saltValue="OYGRWfbU4cYXYmBnxzZS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262081</v>
      </c>
      <c r="D6" s="20">
        <f t="shared" si="3"/>
        <v>46</v>
      </c>
      <c r="E6" s="20">
        <f t="shared" si="3"/>
        <v>1</v>
      </c>
      <c r="F6" s="20">
        <f t="shared" si="3"/>
        <v>0</v>
      </c>
      <c r="G6" s="20">
        <f t="shared" si="3"/>
        <v>1</v>
      </c>
      <c r="H6" s="20" t="str">
        <f t="shared" si="3"/>
        <v>京都府　向日市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69.42</v>
      </c>
      <c r="P6" s="21">
        <f t="shared" si="3"/>
        <v>100</v>
      </c>
      <c r="Q6" s="21">
        <f t="shared" si="3"/>
        <v>2854</v>
      </c>
      <c r="R6" s="21">
        <f t="shared" si="3"/>
        <v>56571</v>
      </c>
      <c r="S6" s="21">
        <f t="shared" si="3"/>
        <v>7.72</v>
      </c>
      <c r="T6" s="21">
        <f t="shared" si="3"/>
        <v>7327.85</v>
      </c>
      <c r="U6" s="21">
        <f t="shared" si="3"/>
        <v>56428</v>
      </c>
      <c r="V6" s="21">
        <f t="shared" si="3"/>
        <v>7.72</v>
      </c>
      <c r="W6" s="21">
        <f t="shared" si="3"/>
        <v>7309.33</v>
      </c>
      <c r="X6" s="22">
        <f>IF(X7="",NA(),X7)</f>
        <v>118.78</v>
      </c>
      <c r="Y6" s="22">
        <f t="shared" ref="Y6:AG6" si="4">IF(Y7="",NA(),Y7)</f>
        <v>116.49</v>
      </c>
      <c r="Z6" s="22">
        <f t="shared" si="4"/>
        <v>115.26</v>
      </c>
      <c r="AA6" s="22">
        <f t="shared" si="4"/>
        <v>105.54</v>
      </c>
      <c r="AB6" s="22">
        <f t="shared" si="4"/>
        <v>102.53</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272.54000000000002</v>
      </c>
      <c r="AU6" s="22">
        <f t="shared" ref="AU6:BC6" si="6">IF(AU7="",NA(),AU7)</f>
        <v>322.58</v>
      </c>
      <c r="AV6" s="22">
        <f t="shared" si="6"/>
        <v>329.86</v>
      </c>
      <c r="AW6" s="22">
        <f t="shared" si="6"/>
        <v>319.58</v>
      </c>
      <c r="AX6" s="22">
        <f t="shared" si="6"/>
        <v>285.20999999999998</v>
      </c>
      <c r="AY6" s="22">
        <f t="shared" si="6"/>
        <v>360.86</v>
      </c>
      <c r="AZ6" s="22">
        <f t="shared" si="6"/>
        <v>350.79</v>
      </c>
      <c r="BA6" s="22">
        <f t="shared" si="6"/>
        <v>354.57</v>
      </c>
      <c r="BB6" s="22">
        <f t="shared" si="6"/>
        <v>357.74</v>
      </c>
      <c r="BC6" s="22">
        <f t="shared" si="6"/>
        <v>344.88</v>
      </c>
      <c r="BD6" s="21" t="str">
        <f>IF(BD7="","",IF(BD7="-","【-】","【"&amp;SUBSTITUTE(TEXT(BD7,"#,##0.00"),"-","△")&amp;"】"))</f>
        <v>【243.36】</v>
      </c>
      <c r="BE6" s="22">
        <f>IF(BE7="",NA(),BE7)</f>
        <v>248.77</v>
      </c>
      <c r="BF6" s="22">
        <f t="shared" ref="BF6:BN6" si="7">IF(BF7="",NA(),BF7)</f>
        <v>261.72000000000003</v>
      </c>
      <c r="BG6" s="22">
        <f t="shared" si="7"/>
        <v>294.7</v>
      </c>
      <c r="BH6" s="22">
        <f t="shared" si="7"/>
        <v>291.33</v>
      </c>
      <c r="BI6" s="22">
        <f t="shared" si="7"/>
        <v>311.82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116.22</v>
      </c>
      <c r="BQ6" s="22">
        <f t="shared" ref="BQ6:BY6" si="8">IF(BQ7="",NA(),BQ7)</f>
        <v>113.34</v>
      </c>
      <c r="BR6" s="22">
        <f t="shared" si="8"/>
        <v>105.17</v>
      </c>
      <c r="BS6" s="22">
        <f t="shared" si="8"/>
        <v>95.82</v>
      </c>
      <c r="BT6" s="22">
        <f t="shared" si="8"/>
        <v>86.69</v>
      </c>
      <c r="BU6" s="22">
        <f t="shared" si="8"/>
        <v>103.32</v>
      </c>
      <c r="BV6" s="22">
        <f t="shared" si="8"/>
        <v>100.85</v>
      </c>
      <c r="BW6" s="22">
        <f t="shared" si="8"/>
        <v>103.79</v>
      </c>
      <c r="BX6" s="22">
        <f t="shared" si="8"/>
        <v>98.3</v>
      </c>
      <c r="BY6" s="22">
        <f t="shared" si="8"/>
        <v>98.89</v>
      </c>
      <c r="BZ6" s="21" t="str">
        <f>IF(BZ7="","",IF(BZ7="-","【-】","【"&amp;SUBSTITUTE(TEXT(BZ7,"#,##0.00"),"-","△")&amp;"】"))</f>
        <v>【97.82】</v>
      </c>
      <c r="CA6" s="22">
        <f>IF(CA7="",NA(),CA7)</f>
        <v>172.41</v>
      </c>
      <c r="CB6" s="22">
        <f t="shared" ref="CB6:CJ6" si="9">IF(CB7="",NA(),CB7)</f>
        <v>163.41999999999999</v>
      </c>
      <c r="CC6" s="22">
        <f t="shared" si="9"/>
        <v>164.33</v>
      </c>
      <c r="CD6" s="22">
        <f t="shared" si="9"/>
        <v>181.79</v>
      </c>
      <c r="CE6" s="22">
        <f t="shared" si="9"/>
        <v>189.37</v>
      </c>
      <c r="CF6" s="22">
        <f t="shared" si="9"/>
        <v>168.56</v>
      </c>
      <c r="CG6" s="22">
        <f t="shared" si="9"/>
        <v>167.1</v>
      </c>
      <c r="CH6" s="22">
        <f t="shared" si="9"/>
        <v>167.86</v>
      </c>
      <c r="CI6" s="22">
        <f t="shared" si="9"/>
        <v>173.68</v>
      </c>
      <c r="CJ6" s="22">
        <f t="shared" si="9"/>
        <v>174.52</v>
      </c>
      <c r="CK6" s="21" t="str">
        <f>IF(CK7="","",IF(CK7="-","【-】","【"&amp;SUBSTITUTE(TEXT(CK7,"#,##0.00"),"-","△")&amp;"】"))</f>
        <v>【177.56】</v>
      </c>
      <c r="CL6" s="22">
        <f>IF(CL7="",NA(),CL7)</f>
        <v>46.86</v>
      </c>
      <c r="CM6" s="22">
        <f t="shared" ref="CM6:CU6" si="10">IF(CM7="",NA(),CM7)</f>
        <v>48.22</v>
      </c>
      <c r="CN6" s="22">
        <f t="shared" si="10"/>
        <v>48.32</v>
      </c>
      <c r="CO6" s="22">
        <f t="shared" si="10"/>
        <v>47.7</v>
      </c>
      <c r="CP6" s="22">
        <f t="shared" si="10"/>
        <v>47.17</v>
      </c>
      <c r="CQ6" s="22">
        <f t="shared" si="10"/>
        <v>59.51</v>
      </c>
      <c r="CR6" s="22">
        <f t="shared" si="10"/>
        <v>59.91</v>
      </c>
      <c r="CS6" s="22">
        <f t="shared" si="10"/>
        <v>59.4</v>
      </c>
      <c r="CT6" s="22">
        <f t="shared" si="10"/>
        <v>59.24</v>
      </c>
      <c r="CU6" s="22">
        <f t="shared" si="10"/>
        <v>58.77</v>
      </c>
      <c r="CV6" s="21" t="str">
        <f>IF(CV7="","",IF(CV7="-","【-】","【"&amp;SUBSTITUTE(TEXT(CV7,"#,##0.00"),"-","△")&amp;"】"))</f>
        <v>【59.81】</v>
      </c>
      <c r="CW6" s="22">
        <f>IF(CW7="",NA(),CW7)</f>
        <v>94.36</v>
      </c>
      <c r="CX6" s="22">
        <f t="shared" ref="CX6:DF6" si="11">IF(CX7="",NA(),CX7)</f>
        <v>93.59</v>
      </c>
      <c r="CY6" s="22">
        <f t="shared" si="11"/>
        <v>93.09</v>
      </c>
      <c r="CZ6" s="22">
        <f t="shared" si="11"/>
        <v>93.19</v>
      </c>
      <c r="DA6" s="22">
        <f t="shared" si="11"/>
        <v>93</v>
      </c>
      <c r="DB6" s="22">
        <f t="shared" si="11"/>
        <v>87.08</v>
      </c>
      <c r="DC6" s="22">
        <f t="shared" si="11"/>
        <v>87.26</v>
      </c>
      <c r="DD6" s="22">
        <f t="shared" si="11"/>
        <v>87.57</v>
      </c>
      <c r="DE6" s="22">
        <f t="shared" si="11"/>
        <v>87.26</v>
      </c>
      <c r="DF6" s="22">
        <f t="shared" si="11"/>
        <v>86.95</v>
      </c>
      <c r="DG6" s="21" t="str">
        <f>IF(DG7="","",IF(DG7="-","【-】","【"&amp;SUBSTITUTE(TEXT(DG7,"#,##0.00"),"-","△")&amp;"】"))</f>
        <v>【89.42】</v>
      </c>
      <c r="DH6" s="22">
        <f>IF(DH7="",NA(),DH7)</f>
        <v>47.42</v>
      </c>
      <c r="DI6" s="22">
        <f t="shared" ref="DI6:DQ6" si="12">IF(DI7="",NA(),DI7)</f>
        <v>48.64</v>
      </c>
      <c r="DJ6" s="22">
        <f t="shared" si="12"/>
        <v>48.88</v>
      </c>
      <c r="DK6" s="22">
        <f t="shared" si="12"/>
        <v>50.01</v>
      </c>
      <c r="DL6" s="22">
        <f t="shared" si="12"/>
        <v>51</v>
      </c>
      <c r="DM6" s="22">
        <f t="shared" si="12"/>
        <v>48.55</v>
      </c>
      <c r="DN6" s="22">
        <f t="shared" si="12"/>
        <v>49.2</v>
      </c>
      <c r="DO6" s="22">
        <f t="shared" si="12"/>
        <v>50.01</v>
      </c>
      <c r="DP6" s="22">
        <f t="shared" si="12"/>
        <v>50.99</v>
      </c>
      <c r="DQ6" s="22">
        <f t="shared" si="12"/>
        <v>51.79</v>
      </c>
      <c r="DR6" s="21" t="str">
        <f>IF(DR7="","",IF(DR7="-","【-】","【"&amp;SUBSTITUTE(TEXT(DR7,"#,##0.00"),"-","△")&amp;"】"))</f>
        <v>【52.02】</v>
      </c>
      <c r="DS6" s="22">
        <f>IF(DS7="",NA(),DS7)</f>
        <v>15.57</v>
      </c>
      <c r="DT6" s="22">
        <f t="shared" ref="DT6:EB6" si="13">IF(DT7="",NA(),DT7)</f>
        <v>18.02</v>
      </c>
      <c r="DU6" s="22">
        <f t="shared" si="13"/>
        <v>19.21</v>
      </c>
      <c r="DV6" s="22">
        <f t="shared" si="13"/>
        <v>20.52</v>
      </c>
      <c r="DW6" s="22">
        <f t="shared" si="13"/>
        <v>21.55</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0.95</v>
      </c>
      <c r="EE6" s="22">
        <f t="shared" ref="EE6:EM6" si="14">IF(EE7="",NA(),EE7)</f>
        <v>0.69</v>
      </c>
      <c r="EF6" s="22">
        <f t="shared" si="14"/>
        <v>0.57999999999999996</v>
      </c>
      <c r="EG6" s="22">
        <f t="shared" si="14"/>
        <v>0.3</v>
      </c>
      <c r="EH6" s="22">
        <f t="shared" si="14"/>
        <v>0.44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262081</v>
      </c>
      <c r="D7" s="24">
        <v>46</v>
      </c>
      <c r="E7" s="24">
        <v>1</v>
      </c>
      <c r="F7" s="24">
        <v>0</v>
      </c>
      <c r="G7" s="24">
        <v>1</v>
      </c>
      <c r="H7" s="24" t="s">
        <v>93</v>
      </c>
      <c r="I7" s="24" t="s">
        <v>94</v>
      </c>
      <c r="J7" s="24" t="s">
        <v>95</v>
      </c>
      <c r="K7" s="24" t="s">
        <v>96</v>
      </c>
      <c r="L7" s="24" t="s">
        <v>97</v>
      </c>
      <c r="M7" s="24" t="s">
        <v>98</v>
      </c>
      <c r="N7" s="25" t="s">
        <v>99</v>
      </c>
      <c r="O7" s="25">
        <v>69.42</v>
      </c>
      <c r="P7" s="25">
        <v>100</v>
      </c>
      <c r="Q7" s="25">
        <v>2854</v>
      </c>
      <c r="R7" s="25">
        <v>56571</v>
      </c>
      <c r="S7" s="25">
        <v>7.72</v>
      </c>
      <c r="T7" s="25">
        <v>7327.85</v>
      </c>
      <c r="U7" s="25">
        <v>56428</v>
      </c>
      <c r="V7" s="25">
        <v>7.72</v>
      </c>
      <c r="W7" s="25">
        <v>7309.33</v>
      </c>
      <c r="X7" s="25">
        <v>118.78</v>
      </c>
      <c r="Y7" s="25">
        <v>116.49</v>
      </c>
      <c r="Z7" s="25">
        <v>115.26</v>
      </c>
      <c r="AA7" s="25">
        <v>105.54</v>
      </c>
      <c r="AB7" s="25">
        <v>102.53</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272.54000000000002</v>
      </c>
      <c r="AU7" s="25">
        <v>322.58</v>
      </c>
      <c r="AV7" s="25">
        <v>329.86</v>
      </c>
      <c r="AW7" s="25">
        <v>319.58</v>
      </c>
      <c r="AX7" s="25">
        <v>285.20999999999998</v>
      </c>
      <c r="AY7" s="25">
        <v>360.86</v>
      </c>
      <c r="AZ7" s="25">
        <v>350.79</v>
      </c>
      <c r="BA7" s="25">
        <v>354.57</v>
      </c>
      <c r="BB7" s="25">
        <v>357.74</v>
      </c>
      <c r="BC7" s="25">
        <v>344.88</v>
      </c>
      <c r="BD7" s="25">
        <v>243.36</v>
      </c>
      <c r="BE7" s="25">
        <v>248.77</v>
      </c>
      <c r="BF7" s="25">
        <v>261.72000000000003</v>
      </c>
      <c r="BG7" s="25">
        <v>294.7</v>
      </c>
      <c r="BH7" s="25">
        <v>291.33</v>
      </c>
      <c r="BI7" s="25">
        <v>311.82</v>
      </c>
      <c r="BJ7" s="25">
        <v>309.27999999999997</v>
      </c>
      <c r="BK7" s="25">
        <v>322.92</v>
      </c>
      <c r="BL7" s="25">
        <v>303.45999999999998</v>
      </c>
      <c r="BM7" s="25">
        <v>307.27999999999997</v>
      </c>
      <c r="BN7" s="25">
        <v>304.02</v>
      </c>
      <c r="BO7" s="25">
        <v>265.93</v>
      </c>
      <c r="BP7" s="25">
        <v>116.22</v>
      </c>
      <c r="BQ7" s="25">
        <v>113.34</v>
      </c>
      <c r="BR7" s="25">
        <v>105.17</v>
      </c>
      <c r="BS7" s="25">
        <v>95.82</v>
      </c>
      <c r="BT7" s="25">
        <v>86.69</v>
      </c>
      <c r="BU7" s="25">
        <v>103.32</v>
      </c>
      <c r="BV7" s="25">
        <v>100.85</v>
      </c>
      <c r="BW7" s="25">
        <v>103.79</v>
      </c>
      <c r="BX7" s="25">
        <v>98.3</v>
      </c>
      <c r="BY7" s="25">
        <v>98.89</v>
      </c>
      <c r="BZ7" s="25">
        <v>97.82</v>
      </c>
      <c r="CA7" s="25">
        <v>172.41</v>
      </c>
      <c r="CB7" s="25">
        <v>163.41999999999999</v>
      </c>
      <c r="CC7" s="25">
        <v>164.33</v>
      </c>
      <c r="CD7" s="25">
        <v>181.79</v>
      </c>
      <c r="CE7" s="25">
        <v>189.37</v>
      </c>
      <c r="CF7" s="25">
        <v>168.56</v>
      </c>
      <c r="CG7" s="25">
        <v>167.1</v>
      </c>
      <c r="CH7" s="25">
        <v>167.86</v>
      </c>
      <c r="CI7" s="25">
        <v>173.68</v>
      </c>
      <c r="CJ7" s="25">
        <v>174.52</v>
      </c>
      <c r="CK7" s="25">
        <v>177.56</v>
      </c>
      <c r="CL7" s="25">
        <v>46.86</v>
      </c>
      <c r="CM7" s="25">
        <v>48.22</v>
      </c>
      <c r="CN7" s="25">
        <v>48.32</v>
      </c>
      <c r="CO7" s="25">
        <v>47.7</v>
      </c>
      <c r="CP7" s="25">
        <v>47.17</v>
      </c>
      <c r="CQ7" s="25">
        <v>59.51</v>
      </c>
      <c r="CR7" s="25">
        <v>59.91</v>
      </c>
      <c r="CS7" s="25">
        <v>59.4</v>
      </c>
      <c r="CT7" s="25">
        <v>59.24</v>
      </c>
      <c r="CU7" s="25">
        <v>58.77</v>
      </c>
      <c r="CV7" s="25">
        <v>59.81</v>
      </c>
      <c r="CW7" s="25">
        <v>94.36</v>
      </c>
      <c r="CX7" s="25">
        <v>93.59</v>
      </c>
      <c r="CY7" s="25">
        <v>93.09</v>
      </c>
      <c r="CZ7" s="25">
        <v>93.19</v>
      </c>
      <c r="DA7" s="25">
        <v>93</v>
      </c>
      <c r="DB7" s="25">
        <v>87.08</v>
      </c>
      <c r="DC7" s="25">
        <v>87.26</v>
      </c>
      <c r="DD7" s="25">
        <v>87.57</v>
      </c>
      <c r="DE7" s="25">
        <v>87.26</v>
      </c>
      <c r="DF7" s="25">
        <v>86.95</v>
      </c>
      <c r="DG7" s="25">
        <v>89.42</v>
      </c>
      <c r="DH7" s="25">
        <v>47.42</v>
      </c>
      <c r="DI7" s="25">
        <v>48.64</v>
      </c>
      <c r="DJ7" s="25">
        <v>48.88</v>
      </c>
      <c r="DK7" s="25">
        <v>50.01</v>
      </c>
      <c r="DL7" s="25">
        <v>51</v>
      </c>
      <c r="DM7" s="25">
        <v>48.55</v>
      </c>
      <c r="DN7" s="25">
        <v>49.2</v>
      </c>
      <c r="DO7" s="25">
        <v>50.01</v>
      </c>
      <c r="DP7" s="25">
        <v>50.99</v>
      </c>
      <c r="DQ7" s="25">
        <v>51.79</v>
      </c>
      <c r="DR7" s="25">
        <v>52.02</v>
      </c>
      <c r="DS7" s="25">
        <v>15.57</v>
      </c>
      <c r="DT7" s="25">
        <v>18.02</v>
      </c>
      <c r="DU7" s="25">
        <v>19.21</v>
      </c>
      <c r="DV7" s="25">
        <v>20.52</v>
      </c>
      <c r="DW7" s="25">
        <v>21.55</v>
      </c>
      <c r="DX7" s="25">
        <v>17.11</v>
      </c>
      <c r="DY7" s="25">
        <v>18.329999999999998</v>
      </c>
      <c r="DZ7" s="25">
        <v>20.27</v>
      </c>
      <c r="EA7" s="25">
        <v>21.69</v>
      </c>
      <c r="EB7" s="25">
        <v>23.19</v>
      </c>
      <c r="EC7" s="25">
        <v>25.37</v>
      </c>
      <c r="ED7" s="25">
        <v>0.95</v>
      </c>
      <c r="EE7" s="25">
        <v>0.69</v>
      </c>
      <c r="EF7" s="25">
        <v>0.57999999999999996</v>
      </c>
      <c r="EG7" s="25">
        <v>0.3</v>
      </c>
      <c r="EH7" s="25">
        <v>0.44</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2025-01-24T06:51:28Z</dcterms:created>
  <dcterms:modified xsi:type="dcterms:W3CDTF">2025-02-03T23:57:35Z</dcterms:modified>
  <cp:category/>
</cp:coreProperties>
</file>