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資料" sheetId="1" r:id="rId1"/>
    <sheet name="参考" sheetId="2" r:id="rId2"/>
  </sheets>
  <definedNames>
    <definedName name="_xlfn.IFERROR" hidden="1">#NAME?</definedName>
    <definedName name="_xlnm.Print_Area" localSheetId="0">'資料'!$B$2:$L$79</definedName>
  </definedNames>
  <calcPr fullCalcOnLoad="1"/>
</workbook>
</file>

<file path=xl/sharedStrings.xml><?xml version="1.0" encoding="utf-8"?>
<sst xmlns="http://schemas.openxmlformats.org/spreadsheetml/2006/main" count="36" uniqueCount="33">
  <si>
    <t>１枚あたりの太陽光パネルの出力</t>
  </si>
  <si>
    <t>年間時間</t>
  </si>
  <si>
    <t>時間</t>
  </si>
  <si>
    <t>発電効率</t>
  </si>
  <si>
    <t>一次エネルギー換算係数</t>
  </si>
  <si>
    <t>エネルギー量</t>
  </si>
  <si>
    <t>設置計画パネル数</t>
  </si>
  <si>
    <t>枚</t>
  </si>
  <si>
    <t>㎡</t>
  </si>
  <si>
    <t>MJ</t>
  </si>
  <si>
    <t>kw</t>
  </si>
  <si>
    <t>再生可能エネルギー利用設備による一次エネルギー量の算定方法が記載された資料</t>
  </si>
  <si>
    <t>建築確認申請の提出日</t>
  </si>
  <si>
    <t>年</t>
  </si>
  <si>
    <t>月</t>
  </si>
  <si>
    <t>日</t>
  </si>
  <si>
    <t>入力が必要な項目</t>
  </si>
  <si>
    <t>確認が必要な項目</t>
  </si>
  <si>
    <t>設置計画パネル数</t>
  </si>
  <si>
    <t>kw</t>
  </si>
  <si>
    <t>ＭＪ／ｋｗｈ</t>
  </si>
  <si>
    <t>ＭＪ</t>
  </si>
  <si>
    <t>（算定方法）</t>
  </si>
  <si>
    <t>導入義務量</t>
  </si>
  <si>
    <t>参考（京都府再生可能エネルギーの導入等の促進に関する指針より抜粋）</t>
  </si>
  <si>
    <r>
      <t>　 &lt;</t>
    </r>
    <r>
      <rPr>
        <b/>
        <u val="single"/>
        <sz val="11"/>
        <color indexed="10"/>
        <rFont val="ＭＳ Ｐゴシック"/>
        <family val="3"/>
      </rPr>
      <t>令和４年４月 １ 日より後</t>
    </r>
    <r>
      <rPr>
        <b/>
        <sz val="11"/>
        <rFont val="ＭＳ Ｐゴシック"/>
        <family val="3"/>
      </rPr>
      <t xml:space="preserve">に建築基準法に基づく確認申請が提出された場合&gt; </t>
    </r>
  </si>
  <si>
    <t>再生可能エネルギー利用設備による一次エネルギー量（計算結果）</t>
  </si>
  <si>
    <t>改正前2000未満</t>
  </si>
  <si>
    <t>改正前2000以上</t>
  </si>
  <si>
    <t>改正後300未満</t>
  </si>
  <si>
    <t>改正後300-2000</t>
  </si>
  <si>
    <t>改正後2000以上</t>
  </si>
  <si>
    <t>建築物の延床面積（増築の場合は、増築部分の床面積）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</si>
</sst>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800]dddd\,\ mmmm\ dd\,\ yyyy"/>
    <numFmt numFmtId="184" formatCode="[$-411]ggge&quot;年&quot;m&quot;月&quot;d&quot;日&quot;;@"/>
    <numFmt numFmtId="185" formatCode="yyyy&quot;年&quot;m&quot;月&quot;d&quot;日&quot;;@"/>
    <numFmt numFmtId="186" formatCode="0_);\(0\)"/>
    <numFmt numFmtId="187" formatCode="0_);[Red]\(0\)"/>
    <numFmt numFmtId="188" formatCode="0.E+0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/>
    </xf>
    <xf numFmtId="0" fontId="0" fillId="33" borderId="17" xfId="0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14" fontId="39" fillId="0" borderId="0" xfId="0" applyNumberFormat="1" applyFont="1" applyAlignment="1">
      <alignment vertical="center"/>
    </xf>
    <xf numFmtId="0" fontId="39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27</xdr:row>
      <xdr:rowOff>0</xdr:rowOff>
    </xdr:from>
    <xdr:to>
      <xdr:col>11</xdr:col>
      <xdr:colOff>228600</xdr:colOff>
      <xdr:row>57</xdr:row>
      <xdr:rowOff>190500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334250"/>
          <a:ext cx="4962525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57</xdr:row>
      <xdr:rowOff>228600</xdr:rowOff>
    </xdr:from>
    <xdr:to>
      <xdr:col>11</xdr:col>
      <xdr:colOff>400050</xdr:colOff>
      <xdr:row>78</xdr:row>
      <xdr:rowOff>228600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4706600"/>
          <a:ext cx="512445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13</xdr:row>
      <xdr:rowOff>161925</xdr:rowOff>
    </xdr:from>
    <xdr:to>
      <xdr:col>10</xdr:col>
      <xdr:colOff>0</xdr:colOff>
      <xdr:row>42</xdr:row>
      <xdr:rowOff>47625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90775"/>
          <a:ext cx="606742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38100</xdr:rowOff>
    </xdr:from>
    <xdr:to>
      <xdr:col>9</xdr:col>
      <xdr:colOff>533400</xdr:colOff>
      <xdr:row>10</xdr:row>
      <xdr:rowOff>142875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09550"/>
          <a:ext cx="59531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86"/>
  <sheetViews>
    <sheetView tabSelected="1" zoomScale="85" zoomScaleNormal="85" zoomScalePageLayoutView="0" workbookViewId="0" topLeftCell="A1">
      <selection activeCell="D6" sqref="D6"/>
    </sheetView>
  </sheetViews>
  <sheetFormatPr defaultColWidth="9.00390625" defaultRowHeight="18.75" customHeight="1"/>
  <cols>
    <col min="1" max="1" width="3.625" style="1" customWidth="1"/>
    <col min="2" max="2" width="2.50390625" style="2" bestFit="1" customWidth="1"/>
    <col min="3" max="3" width="3.75390625" style="2" bestFit="1" customWidth="1"/>
    <col min="4" max="4" width="12.00390625" style="1" customWidth="1"/>
    <col min="5" max="5" width="4.75390625" style="1" customWidth="1"/>
    <col min="6" max="6" width="7.00390625" style="1" customWidth="1"/>
    <col min="7" max="7" width="4.75390625" style="1" customWidth="1"/>
    <col min="8" max="8" width="7.00390625" style="1" customWidth="1"/>
    <col min="9" max="9" width="4.75390625" style="1" customWidth="1"/>
    <col min="10" max="10" width="9.00390625" style="1" customWidth="1"/>
    <col min="11" max="11" width="10.00390625" style="1" bestFit="1" customWidth="1"/>
    <col min="12" max="12" width="12.25390625" style="1" customWidth="1"/>
    <col min="13" max="13" width="9.00390625" style="1" customWidth="1"/>
    <col min="14" max="16" width="9.00390625" style="17" customWidth="1"/>
    <col min="17" max="17" width="13.50390625" style="21" bestFit="1" customWidth="1"/>
    <col min="18" max="19" width="18.25390625" style="21" customWidth="1"/>
    <col min="20" max="23" width="9.00390625" style="21" customWidth="1"/>
    <col min="24" max="16384" width="9.00390625" style="1" customWidth="1"/>
  </cols>
  <sheetData>
    <row r="2" spans="2:12" ht="18.75" customHeight="1">
      <c r="B2" s="13" t="s">
        <v>11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18" customHeight="1"/>
    <row r="4" spans="2:3" ht="24" customHeight="1">
      <c r="B4" s="2">
        <v>1</v>
      </c>
      <c r="C4" s="1" t="s">
        <v>16</v>
      </c>
    </row>
    <row r="5" spans="3:4" ht="24" customHeight="1" thickBot="1">
      <c r="C5" s="3">
        <v>-1</v>
      </c>
      <c r="D5" s="1" t="s">
        <v>12</v>
      </c>
    </row>
    <row r="6" spans="4:23" ht="24" customHeight="1" thickBot="1" thickTop="1">
      <c r="D6" s="16"/>
      <c r="E6" s="1" t="s">
        <v>13</v>
      </c>
      <c r="F6" s="16"/>
      <c r="G6" s="1" t="s">
        <v>14</v>
      </c>
      <c r="H6" s="16"/>
      <c r="I6" s="1" t="s">
        <v>15</v>
      </c>
      <c r="Q6" s="22" t="e">
        <f>DATE(D6,F6,H6)</f>
        <v>#NUM!</v>
      </c>
      <c r="R6" s="21" t="e">
        <f>IF(Q6&lt;DATE(2022,4,1),"前","後")</f>
        <v>#NUM!</v>
      </c>
      <c r="S6" s="21" t="b">
        <v>1</v>
      </c>
      <c r="U6" s="21">
        <v>2020</v>
      </c>
      <c r="V6" s="21">
        <v>1</v>
      </c>
      <c r="W6" s="21">
        <v>1</v>
      </c>
    </row>
    <row r="7" spans="3:23" ht="24" customHeight="1" thickBot="1" thickTop="1">
      <c r="C7" s="3">
        <v>-2</v>
      </c>
      <c r="D7" s="1" t="s">
        <v>32</v>
      </c>
      <c r="Q7" s="23"/>
      <c r="U7" s="21">
        <f>U6+1</f>
        <v>2021</v>
      </c>
      <c r="V7" s="21">
        <f>V6+1</f>
        <v>2</v>
      </c>
      <c r="W7" s="21">
        <f>W6+1</f>
        <v>2</v>
      </c>
    </row>
    <row r="8" spans="4:23" ht="24" customHeight="1" thickBot="1" thickTop="1">
      <c r="D8" s="16"/>
      <c r="E8" s="1" t="s">
        <v>8</v>
      </c>
      <c r="Q8" s="21" t="s">
        <v>27</v>
      </c>
      <c r="R8" s="21" t="e">
        <f>AND($D$8&lt;2000,$R$6="前")</f>
        <v>#NUM!</v>
      </c>
      <c r="S8" s="21">
        <v>0</v>
      </c>
      <c r="U8" s="21">
        <f aca="true" t="shared" si="0" ref="U8:U71">U7+1</f>
        <v>2022</v>
      </c>
      <c r="V8" s="21">
        <f aca="true" t="shared" si="1" ref="V8:V17">V7+1</f>
        <v>3</v>
      </c>
      <c r="W8" s="21">
        <f aca="true" t="shared" si="2" ref="W8:W36">W7+1</f>
        <v>3</v>
      </c>
    </row>
    <row r="9" spans="3:23" ht="24" customHeight="1" thickBot="1" thickTop="1">
      <c r="C9" s="3">
        <v>-3</v>
      </c>
      <c r="D9" s="1" t="s">
        <v>0</v>
      </c>
      <c r="Q9" s="21" t="s">
        <v>28</v>
      </c>
      <c r="R9" s="21" t="e">
        <f>AND($D$8&gt;=2000,$R$6="前")</f>
        <v>#NUM!</v>
      </c>
      <c r="S9" s="21">
        <v>30000</v>
      </c>
      <c r="U9" s="21">
        <f t="shared" si="0"/>
        <v>2023</v>
      </c>
      <c r="V9" s="21">
        <f t="shared" si="1"/>
        <v>4</v>
      </c>
      <c r="W9" s="21">
        <f t="shared" si="2"/>
        <v>4</v>
      </c>
    </row>
    <row r="10" spans="3:23" ht="24" customHeight="1" thickBot="1" thickTop="1">
      <c r="C10" s="1"/>
      <c r="D10" s="16"/>
      <c r="E10" s="1" t="s">
        <v>10</v>
      </c>
      <c r="Q10" s="21" t="s">
        <v>29</v>
      </c>
      <c r="R10" s="21" t="e">
        <f>AND($D$8&lt;300,$R$6="後")</f>
        <v>#NUM!</v>
      </c>
      <c r="S10" s="21">
        <v>0</v>
      </c>
      <c r="U10" s="21">
        <f t="shared" si="0"/>
        <v>2024</v>
      </c>
      <c r="V10" s="21">
        <f t="shared" si="1"/>
        <v>5</v>
      </c>
      <c r="W10" s="21">
        <f t="shared" si="2"/>
        <v>5</v>
      </c>
    </row>
    <row r="11" spans="3:23" ht="24" customHeight="1" thickBot="1" thickTop="1">
      <c r="C11" s="3">
        <v>-4</v>
      </c>
      <c r="D11" s="1" t="s">
        <v>18</v>
      </c>
      <c r="Q11" s="21" t="s">
        <v>30</v>
      </c>
      <c r="R11" s="21" t="e">
        <f>AND($D$8&gt;=300,$D$8&lt;2000,$R$6="後")</f>
        <v>#NUM!</v>
      </c>
      <c r="S11" s="21">
        <v>30000</v>
      </c>
      <c r="U11" s="21">
        <f t="shared" si="0"/>
        <v>2025</v>
      </c>
      <c r="V11" s="21">
        <f t="shared" si="1"/>
        <v>6</v>
      </c>
      <c r="W11" s="21">
        <f t="shared" si="2"/>
        <v>6</v>
      </c>
    </row>
    <row r="12" spans="4:23" ht="24" customHeight="1" thickBot="1" thickTop="1">
      <c r="D12" s="16"/>
      <c r="E12" s="1" t="s">
        <v>7</v>
      </c>
      <c r="Q12" s="21" t="s">
        <v>31</v>
      </c>
      <c r="R12" s="21" t="e">
        <f>AND($D$8&gt;=2000,$R$6="後")</f>
        <v>#NUM!</v>
      </c>
      <c r="S12" s="21">
        <f>IF($D$8&lt;=15000,ROUNDDOWN($D$8*30,0),450000)</f>
        <v>0</v>
      </c>
      <c r="U12" s="21">
        <f t="shared" si="0"/>
        <v>2026</v>
      </c>
      <c r="V12" s="21">
        <f t="shared" si="1"/>
        <v>7</v>
      </c>
      <c r="W12" s="21">
        <f t="shared" si="2"/>
        <v>7</v>
      </c>
    </row>
    <row r="13" spans="21:23" ht="18" customHeight="1" thickBot="1" thickTop="1">
      <c r="U13" s="21">
        <f t="shared" si="0"/>
        <v>2027</v>
      </c>
      <c r="V13" s="21">
        <f t="shared" si="1"/>
        <v>8</v>
      </c>
      <c r="W13" s="21">
        <f t="shared" si="2"/>
        <v>8</v>
      </c>
    </row>
    <row r="14" spans="2:23" ht="24" customHeight="1" thickBot="1" thickTop="1">
      <c r="B14" s="2">
        <v>2</v>
      </c>
      <c r="C14" s="1" t="s">
        <v>17</v>
      </c>
      <c r="F14" s="18" t="str">
        <f>_xlfn.IFERROR(IF($D$16&gt;=$D$25,"◎条例上の導入義務量を満たしています。","×条例上の導入義務量を下回っています。"),"「１ 入力が必要な項目」に入力漏れがあります。")</f>
        <v>「１ 入力が必要な項目」に入力漏れがあります。</v>
      </c>
      <c r="G14" s="19"/>
      <c r="H14" s="19"/>
      <c r="I14" s="19"/>
      <c r="J14" s="19"/>
      <c r="K14" s="20"/>
      <c r="U14" s="21">
        <f t="shared" si="0"/>
        <v>2028</v>
      </c>
      <c r="V14" s="21">
        <f t="shared" si="1"/>
        <v>9</v>
      </c>
      <c r="W14" s="21">
        <f t="shared" si="2"/>
        <v>9</v>
      </c>
    </row>
    <row r="15" spans="3:23" ht="24" customHeight="1" thickBot="1" thickTop="1">
      <c r="C15" s="3">
        <v>-1</v>
      </c>
      <c r="D15" s="1" t="s">
        <v>26</v>
      </c>
      <c r="U15" s="21">
        <f t="shared" si="0"/>
        <v>2029</v>
      </c>
      <c r="V15" s="21">
        <f t="shared" si="1"/>
        <v>10</v>
      </c>
      <c r="W15" s="21">
        <f t="shared" si="2"/>
        <v>10</v>
      </c>
    </row>
    <row r="16" spans="3:23" ht="24" customHeight="1" thickBot="1" thickTop="1">
      <c r="C16" s="3"/>
      <c r="D16" s="14">
        <f>J23</f>
        <v>0</v>
      </c>
      <c r="E16" s="1" t="s">
        <v>9</v>
      </c>
      <c r="U16" s="21">
        <f t="shared" si="0"/>
        <v>2030</v>
      </c>
      <c r="V16" s="21">
        <f t="shared" si="1"/>
        <v>11</v>
      </c>
      <c r="W16" s="21">
        <f t="shared" si="2"/>
        <v>11</v>
      </c>
    </row>
    <row r="17" spans="3:23" ht="18.75" customHeight="1" thickTop="1">
      <c r="C17" s="3"/>
      <c r="D17" s="6" t="s">
        <v>22</v>
      </c>
      <c r="E17" s="4"/>
      <c r="F17" s="4"/>
      <c r="G17" s="4"/>
      <c r="H17" s="4"/>
      <c r="I17" s="4"/>
      <c r="J17" s="4"/>
      <c r="K17" s="5"/>
      <c r="U17" s="21">
        <f t="shared" si="0"/>
        <v>2031</v>
      </c>
      <c r="V17" s="21">
        <f t="shared" si="1"/>
        <v>12</v>
      </c>
      <c r="W17" s="21">
        <f t="shared" si="2"/>
        <v>12</v>
      </c>
    </row>
    <row r="18" spans="3:23" ht="18.75" customHeight="1">
      <c r="C18" s="3"/>
      <c r="D18" s="6" t="s">
        <v>0</v>
      </c>
      <c r="E18" s="7"/>
      <c r="F18" s="7"/>
      <c r="G18" s="7"/>
      <c r="H18" s="7"/>
      <c r="I18" s="7"/>
      <c r="J18" s="7">
        <f>D10</f>
        <v>0</v>
      </c>
      <c r="K18" s="8" t="s">
        <v>19</v>
      </c>
      <c r="U18" s="21">
        <f t="shared" si="0"/>
        <v>2032</v>
      </c>
      <c r="W18" s="21">
        <f t="shared" si="2"/>
        <v>13</v>
      </c>
    </row>
    <row r="19" spans="4:23" ht="18.75" customHeight="1">
      <c r="D19" s="6" t="s">
        <v>6</v>
      </c>
      <c r="E19" s="7"/>
      <c r="F19" s="7"/>
      <c r="G19" s="7"/>
      <c r="H19" s="7"/>
      <c r="I19" s="7"/>
      <c r="J19" s="7">
        <f>D12</f>
        <v>0</v>
      </c>
      <c r="K19" s="8" t="s">
        <v>7</v>
      </c>
      <c r="U19" s="21">
        <f t="shared" si="0"/>
        <v>2033</v>
      </c>
      <c r="W19" s="21">
        <f t="shared" si="2"/>
        <v>14</v>
      </c>
    </row>
    <row r="20" spans="4:23" ht="18.75" customHeight="1">
      <c r="D20" s="6" t="s">
        <v>1</v>
      </c>
      <c r="E20" s="7"/>
      <c r="F20" s="7"/>
      <c r="G20" s="7"/>
      <c r="H20" s="7"/>
      <c r="I20" s="7"/>
      <c r="J20" s="7">
        <v>8760</v>
      </c>
      <c r="K20" s="8" t="s">
        <v>2</v>
      </c>
      <c r="U20" s="21">
        <f t="shared" si="0"/>
        <v>2034</v>
      </c>
      <c r="W20" s="21">
        <f t="shared" si="2"/>
        <v>15</v>
      </c>
    </row>
    <row r="21" spans="4:23" ht="18.75" customHeight="1">
      <c r="D21" s="6" t="s">
        <v>3</v>
      </c>
      <c r="E21" s="7"/>
      <c r="F21" s="7"/>
      <c r="G21" s="7"/>
      <c r="H21" s="7"/>
      <c r="I21" s="7"/>
      <c r="J21" s="7">
        <v>0.14</v>
      </c>
      <c r="K21" s="8"/>
      <c r="U21" s="21">
        <f t="shared" si="0"/>
        <v>2035</v>
      </c>
      <c r="W21" s="21">
        <f t="shared" si="2"/>
        <v>16</v>
      </c>
    </row>
    <row r="22" spans="4:23" ht="18.75" customHeight="1">
      <c r="D22" s="6" t="s">
        <v>4</v>
      </c>
      <c r="E22" s="7"/>
      <c r="F22" s="7"/>
      <c r="G22" s="7"/>
      <c r="H22" s="7"/>
      <c r="I22" s="7"/>
      <c r="J22" s="7">
        <v>9.76</v>
      </c>
      <c r="K22" s="8" t="s">
        <v>20</v>
      </c>
      <c r="U22" s="21">
        <f t="shared" si="0"/>
        <v>2036</v>
      </c>
      <c r="W22" s="21">
        <f t="shared" si="2"/>
        <v>17</v>
      </c>
    </row>
    <row r="23" spans="4:23" ht="18.75" customHeight="1">
      <c r="D23" s="9" t="s">
        <v>5</v>
      </c>
      <c r="E23" s="10"/>
      <c r="F23" s="10"/>
      <c r="G23" s="10"/>
      <c r="H23" s="10"/>
      <c r="I23" s="10"/>
      <c r="J23" s="10">
        <f>ROUNDDOWN(J18*J19*J20*J21*J22,0)</f>
        <v>0</v>
      </c>
      <c r="K23" s="11" t="s">
        <v>21</v>
      </c>
      <c r="U23" s="21">
        <f t="shared" si="0"/>
        <v>2037</v>
      </c>
      <c r="W23" s="21">
        <f t="shared" si="2"/>
        <v>18</v>
      </c>
    </row>
    <row r="24" spans="3:23" ht="24" customHeight="1" thickBot="1">
      <c r="C24" s="3">
        <v>-2</v>
      </c>
      <c r="D24" s="1" t="s">
        <v>23</v>
      </c>
      <c r="U24" s="21">
        <f t="shared" si="0"/>
        <v>2038</v>
      </c>
      <c r="W24" s="21">
        <f t="shared" si="2"/>
        <v>19</v>
      </c>
    </row>
    <row r="25" spans="4:23" ht="24" customHeight="1" thickBot="1" thickTop="1">
      <c r="D25" s="14" t="e">
        <f>VLOOKUP($S$6,$R$8:$S$12,2,FALSE)</f>
        <v>#N/A</v>
      </c>
      <c r="E25" s="1" t="s">
        <v>9</v>
      </c>
      <c r="U25" s="21">
        <f t="shared" si="0"/>
        <v>2039</v>
      </c>
      <c r="W25" s="21">
        <f t="shared" si="2"/>
        <v>20</v>
      </c>
    </row>
    <row r="26" spans="21:23" ht="18" customHeight="1" thickTop="1">
      <c r="U26" s="21">
        <f t="shared" si="0"/>
        <v>2040</v>
      </c>
      <c r="W26" s="21">
        <f t="shared" si="2"/>
        <v>21</v>
      </c>
    </row>
    <row r="27" spans="2:23" ht="18.75" customHeight="1">
      <c r="B27" s="2">
        <v>3</v>
      </c>
      <c r="C27" s="1" t="s">
        <v>24</v>
      </c>
      <c r="U27" s="21">
        <f t="shared" si="0"/>
        <v>2041</v>
      </c>
      <c r="W27" s="21">
        <f t="shared" si="2"/>
        <v>22</v>
      </c>
    </row>
    <row r="28" spans="3:23" ht="18.75" customHeight="1">
      <c r="C28" s="1"/>
      <c r="U28" s="21">
        <f t="shared" si="0"/>
        <v>2042</v>
      </c>
      <c r="W28" s="21">
        <f t="shared" si="2"/>
        <v>23</v>
      </c>
    </row>
    <row r="29" spans="21:23" ht="18.75" customHeight="1">
      <c r="U29" s="21">
        <f t="shared" si="0"/>
        <v>2043</v>
      </c>
      <c r="W29" s="21">
        <f t="shared" si="2"/>
        <v>24</v>
      </c>
    </row>
    <row r="30" spans="21:23" ht="18.75" customHeight="1">
      <c r="U30" s="21">
        <f t="shared" si="0"/>
        <v>2044</v>
      </c>
      <c r="W30" s="21">
        <f t="shared" si="2"/>
        <v>25</v>
      </c>
    </row>
    <row r="31" spans="21:23" ht="18.75" customHeight="1">
      <c r="U31" s="21">
        <f t="shared" si="0"/>
        <v>2045</v>
      </c>
      <c r="W31" s="21">
        <f t="shared" si="2"/>
        <v>26</v>
      </c>
    </row>
    <row r="32" spans="21:23" ht="18.75" customHeight="1">
      <c r="U32" s="21">
        <f t="shared" si="0"/>
        <v>2046</v>
      </c>
      <c r="W32" s="21">
        <f t="shared" si="2"/>
        <v>27</v>
      </c>
    </row>
    <row r="33" spans="21:23" ht="18.75" customHeight="1">
      <c r="U33" s="21">
        <f t="shared" si="0"/>
        <v>2047</v>
      </c>
      <c r="W33" s="21">
        <f t="shared" si="2"/>
        <v>28</v>
      </c>
    </row>
    <row r="34" spans="21:23" ht="18.75" customHeight="1">
      <c r="U34" s="21">
        <f t="shared" si="0"/>
        <v>2048</v>
      </c>
      <c r="W34" s="21">
        <f t="shared" si="2"/>
        <v>29</v>
      </c>
    </row>
    <row r="35" spans="21:23" ht="18.75" customHeight="1">
      <c r="U35" s="21">
        <f t="shared" si="0"/>
        <v>2049</v>
      </c>
      <c r="W35" s="21">
        <f t="shared" si="2"/>
        <v>30</v>
      </c>
    </row>
    <row r="36" spans="21:23" ht="18.75" customHeight="1">
      <c r="U36" s="21">
        <f t="shared" si="0"/>
        <v>2050</v>
      </c>
      <c r="W36" s="21">
        <f t="shared" si="2"/>
        <v>31</v>
      </c>
    </row>
    <row r="37" ht="18.75" customHeight="1">
      <c r="U37" s="21">
        <f t="shared" si="0"/>
        <v>2051</v>
      </c>
    </row>
    <row r="38" ht="18.75" customHeight="1">
      <c r="U38" s="21">
        <f t="shared" si="0"/>
        <v>2052</v>
      </c>
    </row>
    <row r="39" ht="18.75" customHeight="1">
      <c r="U39" s="21">
        <f t="shared" si="0"/>
        <v>2053</v>
      </c>
    </row>
    <row r="40" ht="18.75" customHeight="1">
      <c r="U40" s="21">
        <f t="shared" si="0"/>
        <v>2054</v>
      </c>
    </row>
    <row r="41" ht="18.75" customHeight="1">
      <c r="U41" s="21">
        <f t="shared" si="0"/>
        <v>2055</v>
      </c>
    </row>
    <row r="42" ht="18.75" customHeight="1">
      <c r="U42" s="21">
        <f t="shared" si="0"/>
        <v>2056</v>
      </c>
    </row>
    <row r="43" ht="18.75" customHeight="1">
      <c r="U43" s="21">
        <f t="shared" si="0"/>
        <v>2057</v>
      </c>
    </row>
    <row r="44" ht="18.75" customHeight="1">
      <c r="U44" s="21">
        <f t="shared" si="0"/>
        <v>2058</v>
      </c>
    </row>
    <row r="45" ht="18.75" customHeight="1">
      <c r="U45" s="21">
        <f t="shared" si="0"/>
        <v>2059</v>
      </c>
    </row>
    <row r="46" ht="18.75" customHeight="1">
      <c r="U46" s="21">
        <f t="shared" si="0"/>
        <v>2060</v>
      </c>
    </row>
    <row r="47" ht="18.75" customHeight="1">
      <c r="U47" s="21">
        <f t="shared" si="0"/>
        <v>2061</v>
      </c>
    </row>
    <row r="48" ht="18.75" customHeight="1">
      <c r="U48" s="21">
        <f t="shared" si="0"/>
        <v>2062</v>
      </c>
    </row>
    <row r="49" ht="18.75" customHeight="1">
      <c r="U49" s="21">
        <f t="shared" si="0"/>
        <v>2063</v>
      </c>
    </row>
    <row r="50" ht="18.75" customHeight="1">
      <c r="U50" s="21">
        <f t="shared" si="0"/>
        <v>2064</v>
      </c>
    </row>
    <row r="51" ht="18.75" customHeight="1">
      <c r="U51" s="21">
        <f t="shared" si="0"/>
        <v>2065</v>
      </c>
    </row>
    <row r="52" ht="18.75" customHeight="1">
      <c r="U52" s="21">
        <f t="shared" si="0"/>
        <v>2066</v>
      </c>
    </row>
    <row r="53" ht="18.75" customHeight="1">
      <c r="U53" s="21">
        <f t="shared" si="0"/>
        <v>2067</v>
      </c>
    </row>
    <row r="54" ht="18.75" customHeight="1">
      <c r="U54" s="21">
        <f t="shared" si="0"/>
        <v>2068</v>
      </c>
    </row>
    <row r="55" ht="18.75" customHeight="1">
      <c r="U55" s="21">
        <f t="shared" si="0"/>
        <v>2069</v>
      </c>
    </row>
    <row r="56" ht="18.75" customHeight="1">
      <c r="U56" s="21">
        <f t="shared" si="0"/>
        <v>2070</v>
      </c>
    </row>
    <row r="57" ht="18.75" customHeight="1">
      <c r="U57" s="21">
        <f t="shared" si="0"/>
        <v>2071</v>
      </c>
    </row>
    <row r="58" ht="18.75" customHeight="1">
      <c r="U58" s="21">
        <f t="shared" si="0"/>
        <v>2072</v>
      </c>
    </row>
    <row r="59" ht="18.75" customHeight="1">
      <c r="U59" s="21">
        <f t="shared" si="0"/>
        <v>2073</v>
      </c>
    </row>
    <row r="60" ht="18.75" customHeight="1">
      <c r="U60" s="21">
        <f t="shared" si="0"/>
        <v>2074</v>
      </c>
    </row>
    <row r="61" ht="18.75" customHeight="1">
      <c r="U61" s="21">
        <f t="shared" si="0"/>
        <v>2075</v>
      </c>
    </row>
    <row r="62" ht="18.75" customHeight="1">
      <c r="U62" s="21">
        <f t="shared" si="0"/>
        <v>2076</v>
      </c>
    </row>
    <row r="63" ht="18.75" customHeight="1">
      <c r="U63" s="21">
        <f t="shared" si="0"/>
        <v>2077</v>
      </c>
    </row>
    <row r="64" ht="18.75" customHeight="1">
      <c r="U64" s="21">
        <f t="shared" si="0"/>
        <v>2078</v>
      </c>
    </row>
    <row r="65" ht="18.75" customHeight="1">
      <c r="U65" s="21">
        <f t="shared" si="0"/>
        <v>2079</v>
      </c>
    </row>
    <row r="66" ht="18.75" customHeight="1">
      <c r="U66" s="21">
        <f t="shared" si="0"/>
        <v>2080</v>
      </c>
    </row>
    <row r="67" ht="18.75" customHeight="1">
      <c r="U67" s="21">
        <f t="shared" si="0"/>
        <v>2081</v>
      </c>
    </row>
    <row r="68" ht="18.75" customHeight="1">
      <c r="U68" s="21">
        <f t="shared" si="0"/>
        <v>2082</v>
      </c>
    </row>
    <row r="69" ht="18.75" customHeight="1">
      <c r="U69" s="21">
        <f t="shared" si="0"/>
        <v>2083</v>
      </c>
    </row>
    <row r="70" ht="18.75" customHeight="1">
      <c r="U70" s="21">
        <f t="shared" si="0"/>
        <v>2084</v>
      </c>
    </row>
    <row r="71" ht="18.75" customHeight="1">
      <c r="U71" s="21">
        <f t="shared" si="0"/>
        <v>2085</v>
      </c>
    </row>
    <row r="72" ht="18.75" customHeight="1">
      <c r="U72" s="21">
        <f aca="true" t="shared" si="3" ref="U72:U86">U71+1</f>
        <v>2086</v>
      </c>
    </row>
    <row r="73" ht="18.75" customHeight="1">
      <c r="U73" s="21">
        <f t="shared" si="3"/>
        <v>2087</v>
      </c>
    </row>
    <row r="74" ht="18.75" customHeight="1">
      <c r="U74" s="21">
        <f t="shared" si="3"/>
        <v>2088</v>
      </c>
    </row>
    <row r="75" ht="18.75" customHeight="1">
      <c r="U75" s="21">
        <f t="shared" si="3"/>
        <v>2089</v>
      </c>
    </row>
    <row r="76" ht="18.75" customHeight="1">
      <c r="U76" s="21">
        <f t="shared" si="3"/>
        <v>2090</v>
      </c>
    </row>
    <row r="77" ht="18.75" customHeight="1">
      <c r="U77" s="21">
        <f t="shared" si="3"/>
        <v>2091</v>
      </c>
    </row>
    <row r="78" ht="18.75" customHeight="1">
      <c r="U78" s="21">
        <f t="shared" si="3"/>
        <v>2092</v>
      </c>
    </row>
    <row r="79" ht="18.75" customHeight="1">
      <c r="U79" s="21">
        <f t="shared" si="3"/>
        <v>2093</v>
      </c>
    </row>
    <row r="80" ht="18.75" customHeight="1">
      <c r="U80" s="21">
        <f t="shared" si="3"/>
        <v>2094</v>
      </c>
    </row>
    <row r="81" ht="18.75" customHeight="1">
      <c r="U81" s="21">
        <f t="shared" si="3"/>
        <v>2095</v>
      </c>
    </row>
    <row r="82" ht="18.75" customHeight="1">
      <c r="U82" s="21">
        <f t="shared" si="3"/>
        <v>2096</v>
      </c>
    </row>
    <row r="83" ht="18.75" customHeight="1">
      <c r="U83" s="21">
        <f t="shared" si="3"/>
        <v>2097</v>
      </c>
    </row>
    <row r="84" ht="18.75" customHeight="1">
      <c r="U84" s="21">
        <f t="shared" si="3"/>
        <v>2098</v>
      </c>
    </row>
    <row r="85" ht="18.75" customHeight="1">
      <c r="U85" s="21">
        <f t="shared" si="3"/>
        <v>2099</v>
      </c>
    </row>
    <row r="86" ht="18.75" customHeight="1">
      <c r="U86" s="21">
        <f t="shared" si="3"/>
        <v>2100</v>
      </c>
    </row>
  </sheetData>
  <sheetProtection password="9DB3" sheet="1" selectLockedCells="1"/>
  <mergeCells count="1">
    <mergeCell ref="F14:K14"/>
  </mergeCells>
  <conditionalFormatting sqref="F14">
    <cfRule type="containsText" priority="2" dxfId="2" operator="containsText" stopIfTrue="1" text="◎条例上の導入義務量を満たしています。">
      <formula>NOT(ISERROR(SEARCH("◎条例上の導入義務量を満たしています。",F14)))</formula>
    </cfRule>
  </conditionalFormatting>
  <conditionalFormatting sqref="F14">
    <cfRule type="containsText" priority="1" dxfId="3" operator="containsText" stopIfTrue="1" text="×条例上の導入義務量を下回っています。">
      <formula>NOT(ISERROR(SEARCH("×条例上の導入義務量を下回っています。",F14)))</formula>
    </cfRule>
  </conditionalFormatting>
  <dataValidations count="3">
    <dataValidation type="list" allowBlank="1" showInputMessage="1" showErrorMessage="1" sqref="D6">
      <formula1>$U$6:$U$86</formula1>
    </dataValidation>
    <dataValidation type="list" allowBlank="1" showInputMessage="1" showErrorMessage="1" sqref="F6">
      <formula1>$V$6:$V$17</formula1>
    </dataValidation>
    <dataValidation type="list" allowBlank="1" showInputMessage="1" showErrorMessage="1" sqref="H6">
      <formula1>$W$6:$W$36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scale="98" r:id="rId2"/>
  <rowBreaks count="1" manualBreakCount="1">
    <brk id="41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B13"/>
  <sheetViews>
    <sheetView zoomScalePageLayoutView="0" workbookViewId="0" topLeftCell="A1">
      <selection activeCell="A1" sqref="A1"/>
    </sheetView>
  </sheetViews>
  <sheetFormatPr defaultColWidth="9.00390625" defaultRowHeight="13.5"/>
  <sheetData>
    <row r="13" ht="13.5">
      <c r="B13" s="15" t="s">
        <v>25</v>
      </c>
    </row>
  </sheetData>
  <sheetProtection password="BF83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　太郎</dc:creator>
  <cp:keywords/>
  <dc:description/>
  <cp:lastModifiedBy>森　健太郎</cp:lastModifiedBy>
  <cp:lastPrinted>2022-09-05T00:47:29Z</cp:lastPrinted>
  <dcterms:modified xsi:type="dcterms:W3CDTF">2022-09-28T13:33:18Z</dcterms:modified>
  <cp:category/>
  <cp:version/>
  <cp:contentType/>
  <cp:contentStatus/>
</cp:coreProperties>
</file>